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ionenergi.sharepoint.com/sites/RA-MarketOperations/Shared Documents/General/Nätaktiviteter/Nätavräkning/TSO/Gaskvalitet/"/>
    </mc:Choice>
  </mc:AlternateContent>
  <xr:revisionPtr revIDLastSave="188" documentId="8_{E23197C2-0A87-49EE-8FF2-25589C86B659}" xr6:coauthVersionLast="47" xr6:coauthVersionMax="47" xr10:uidLastSave="{A1BB4C75-2875-4773-A5A8-AB029DFD8ADA}"/>
  <bookViews>
    <workbookView xWindow="-27075" yWindow="-10335" windowWidth="24870" windowHeight="13920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2020" sheetId="4" r:id="rId5"/>
    <sheet name="2019" sheetId="3" r:id="rId6"/>
    <sheet name="2018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8" l="1"/>
  <c r="O12" i="8"/>
  <c r="O11" i="8"/>
  <c r="N23" i="8"/>
  <c r="M23" i="8"/>
  <c r="L23" i="8"/>
  <c r="K23" i="8"/>
  <c r="J23" i="8"/>
  <c r="I23" i="8"/>
  <c r="H23" i="8"/>
  <c r="G23" i="8"/>
  <c r="F23" i="8"/>
  <c r="E23" i="8"/>
  <c r="D23" i="8"/>
  <c r="P23" i="8"/>
  <c r="O10" i="8"/>
  <c r="O21" i="7"/>
  <c r="O20" i="7"/>
  <c r="O19" i="7"/>
  <c r="P23" i="7"/>
  <c r="O17" i="7"/>
  <c r="O16" i="7"/>
  <c r="O15" i="7"/>
  <c r="O14" i="7"/>
  <c r="O13" i="7"/>
  <c r="O12" i="7"/>
  <c r="O11" i="7"/>
  <c r="N23" i="7"/>
  <c r="M23" i="7"/>
  <c r="L23" i="7"/>
  <c r="K23" i="7"/>
  <c r="J23" i="7"/>
  <c r="I23" i="7"/>
  <c r="H23" i="7"/>
  <c r="G23" i="7"/>
  <c r="F23" i="7"/>
  <c r="E23" i="7"/>
  <c r="D23" i="7"/>
  <c r="O10" i="7"/>
  <c r="O21" i="6"/>
  <c r="O20" i="6"/>
  <c r="O19" i="6"/>
  <c r="O18" i="6"/>
  <c r="O17" i="6"/>
  <c r="O23" i="8" l="1"/>
  <c r="O18" i="7"/>
  <c r="O23" i="7" s="1"/>
  <c r="O16" i="6"/>
  <c r="O15" i="6"/>
  <c r="O14" i="6" l="1"/>
  <c r="D23" i="6"/>
  <c r="O13" i="6"/>
  <c r="O12" i="6"/>
  <c r="O11" i="6"/>
  <c r="O10" i="6"/>
  <c r="P23" i="6"/>
  <c r="N23" i="6"/>
  <c r="M23" i="6"/>
  <c r="L23" i="6"/>
  <c r="K23" i="6"/>
  <c r="J23" i="6"/>
  <c r="I23" i="6"/>
  <c r="H23" i="6"/>
  <c r="G23" i="6"/>
  <c r="F23" i="6"/>
  <c r="E23" i="6"/>
  <c r="O21" i="5"/>
  <c r="O23" i="5"/>
  <c r="O20" i="5"/>
  <c r="O19" i="5"/>
  <c r="O18" i="5"/>
  <c r="O17" i="5"/>
  <c r="O16" i="5"/>
  <c r="O15" i="5"/>
  <c r="O14" i="5"/>
  <c r="O13" i="5"/>
  <c r="O12" i="5"/>
  <c r="O11" i="5"/>
  <c r="O10" i="5"/>
  <c r="N23" i="5"/>
  <c r="M23" i="5"/>
  <c r="L23" i="5"/>
  <c r="K23" i="5"/>
  <c r="J23" i="5"/>
  <c r="I23" i="5"/>
  <c r="H23" i="5"/>
  <c r="G23" i="5"/>
  <c r="F23" i="5"/>
  <c r="E23" i="5"/>
  <c r="D23" i="5"/>
  <c r="O23" i="4"/>
  <c r="E23" i="4"/>
  <c r="F23" i="4"/>
  <c r="G23" i="4"/>
  <c r="H23" i="4"/>
  <c r="I23" i="4"/>
  <c r="J23" i="4"/>
  <c r="K23" i="4"/>
  <c r="L23" i="4"/>
  <c r="M23" i="4"/>
  <c r="N23" i="4"/>
  <c r="D23" i="4"/>
  <c r="O13" i="4"/>
  <c r="O12" i="4"/>
  <c r="O11" i="4"/>
  <c r="O20" i="3"/>
  <c r="O19" i="3"/>
  <c r="O18" i="3"/>
  <c r="O17" i="3"/>
  <c r="O15" i="3"/>
  <c r="O14" i="3"/>
  <c r="O13" i="3"/>
  <c r="O12" i="3"/>
  <c r="O11" i="3"/>
  <c r="O10" i="3"/>
  <c r="O23" i="3"/>
  <c r="N23" i="3"/>
  <c r="M23" i="3"/>
  <c r="L23" i="3"/>
  <c r="K23" i="3"/>
  <c r="J23" i="3"/>
  <c r="I23" i="3"/>
  <c r="H23" i="3"/>
  <c r="G23" i="3"/>
  <c r="F23" i="3"/>
  <c r="E23" i="3"/>
  <c r="D23" i="3"/>
  <c r="N23" i="1"/>
  <c r="M23" i="1"/>
  <c r="L23" i="1"/>
  <c r="K23" i="1"/>
  <c r="J23" i="1"/>
  <c r="I23" i="1"/>
  <c r="H23" i="1"/>
  <c r="G23" i="1"/>
  <c r="F23" i="1"/>
  <c r="E23" i="1"/>
  <c r="O20" i="1"/>
  <c r="O19" i="1"/>
  <c r="D19" i="1"/>
  <c r="D23" i="1"/>
  <c r="O18" i="1"/>
  <c r="O23" i="1"/>
  <c r="O23" i="6" l="1"/>
</calcChain>
</file>

<file path=xl/sharedStrings.xml><?xml version="1.0" encoding="utf-8"?>
<sst xmlns="http://schemas.openxmlformats.org/spreadsheetml/2006/main" count="202" uniqueCount="20">
  <si>
    <t xml:space="preserve">Gasdata </t>
  </si>
  <si>
    <t>Månadsmedelvärde uppmätt i Dragör</t>
  </si>
  <si>
    <r>
      <t>Metan, CH</t>
    </r>
    <r>
      <rPr>
        <vertAlign val="subscript"/>
        <sz val="8"/>
        <rFont val="Tahoma"/>
        <family val="2"/>
      </rPr>
      <t>4</t>
    </r>
  </si>
  <si>
    <r>
      <t>Etan, C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H</t>
    </r>
    <r>
      <rPr>
        <vertAlign val="subscript"/>
        <sz val="8"/>
        <rFont val="Tahoma"/>
        <family val="2"/>
      </rPr>
      <t>6</t>
    </r>
  </si>
  <si>
    <r>
      <t>Propan, C</t>
    </r>
    <r>
      <rPr>
        <vertAlign val="subscript"/>
        <sz val="8"/>
        <rFont val="Tahoma"/>
        <family val="2"/>
      </rPr>
      <t>3</t>
    </r>
    <r>
      <rPr>
        <sz val="8"/>
        <rFont val="Tahoma"/>
        <family val="2"/>
      </rPr>
      <t>H</t>
    </r>
    <r>
      <rPr>
        <vertAlign val="subscript"/>
        <sz val="8"/>
        <rFont val="Tahoma"/>
        <family val="2"/>
      </rPr>
      <t>8</t>
    </r>
  </si>
  <si>
    <r>
      <t>i-Butan, i-C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H</t>
    </r>
    <r>
      <rPr>
        <vertAlign val="subscript"/>
        <sz val="8"/>
        <rFont val="Tahoma"/>
        <family val="2"/>
      </rPr>
      <t>10</t>
    </r>
  </si>
  <si>
    <r>
      <t>n-Butan, n-C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H</t>
    </r>
    <r>
      <rPr>
        <vertAlign val="subscript"/>
        <sz val="8"/>
        <rFont val="Tahoma"/>
        <family val="2"/>
      </rPr>
      <t>10</t>
    </r>
  </si>
  <si>
    <r>
      <t>i-Pentan, i-C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H</t>
    </r>
    <r>
      <rPr>
        <vertAlign val="subscript"/>
        <sz val="8"/>
        <rFont val="Tahoma"/>
        <family val="2"/>
      </rPr>
      <t>12</t>
    </r>
  </si>
  <si>
    <r>
      <t>N-Pentan, n-C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H</t>
    </r>
    <r>
      <rPr>
        <vertAlign val="subscript"/>
        <sz val="8"/>
        <rFont val="Tahoma"/>
        <family val="2"/>
      </rPr>
      <t>12</t>
    </r>
  </si>
  <si>
    <r>
      <t>Hexan, C</t>
    </r>
    <r>
      <rPr>
        <vertAlign val="subscript"/>
        <sz val="8"/>
        <rFont val="Tahoma"/>
        <family val="2"/>
      </rPr>
      <t>6</t>
    </r>
    <r>
      <rPr>
        <sz val="8"/>
        <rFont val="Tahoma"/>
        <family val="2"/>
      </rPr>
      <t>+</t>
    </r>
  </si>
  <si>
    <r>
      <t>Kväve, N</t>
    </r>
    <r>
      <rPr>
        <vertAlign val="subscript"/>
        <sz val="8"/>
        <rFont val="Tahoma"/>
        <family val="2"/>
      </rPr>
      <t>2</t>
    </r>
  </si>
  <si>
    <r>
      <t>Koldioxid, CO</t>
    </r>
    <r>
      <rPr>
        <vertAlign val="subscript"/>
        <sz val="8"/>
        <rFont val="Tahoma"/>
        <family val="2"/>
      </rPr>
      <t>2</t>
    </r>
  </si>
  <si>
    <t>Metantal*</t>
  </si>
  <si>
    <t>Emissionsfaktor</t>
  </si>
  <si>
    <t>mol-%</t>
  </si>
  <si>
    <t>-</t>
  </si>
  <si>
    <t>kg CO2/MJ</t>
  </si>
  <si>
    <t>MV</t>
  </si>
  <si>
    <t xml:space="preserve">* Värdet kommer från Egtved i det danska naturgasnätet. </t>
  </si>
  <si>
    <t>kg CO2/GJ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</si>
</sst>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* #,##0.00\ _k_r_-;\-* #,##0.00\ _k_r_-;_-* &quot;-&quot;??\ _k_r_-;_-@_-"/>
    <numFmt numFmtId="165" formatCode="0.0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name val="Tahoma"/>
      <family val="2"/>
    </font>
    <font>
      <vertAlign val="subscript"/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lightTrellis"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17" fontId="1" fillId="3" borderId="2" xfId="0" applyNumberFormat="1" applyFont="1" applyFill="1" applyBorder="1"/>
    <xf numFmtId="2" fontId="1" fillId="4" borderId="5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166" fontId="1" fillId="5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0" fontId="1" fillId="3" borderId="3" xfId="0" applyFont="1" applyFill="1" applyBorder="1"/>
    <xf numFmtId="166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/>
    </xf>
    <xf numFmtId="2" fontId="6" fillId="0" borderId="0" xfId="0" applyNumberFormat="1" applyFont="1"/>
    <xf numFmtId="165" fontId="1" fillId="5" borderId="5" xfId="0" applyNumberFormat="1" applyFont="1" applyFill="1" applyBorder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 builtinId="0"/>
    <cellStyle name="Normal 2" xfId="1" xr:uid="{00000000-0005-0000-0000-000001000000}"/>
    <cellStyle name="Procent 2" xfId="3" xr:uid="{00000000-0005-0000-0000-000002000000}"/>
    <cellStyle name="Tusental 2" xfId="2" xr:uid="{00000000-0005-0000-0000-000003000000}"/>
    <cellStyle name="Tusental 3" xfId="4" xr:uid="{00000000-0005-0000-0000-000004000000}"/>
    <cellStyle name="Tusental 3 2" xfId="5" xr:uid="{00000000-0005-0000-0000-000005000000}"/>
  </cellStyles>
  <dxfs count="0"/>
  <tableStyles count="1" defaultTableStyle="TableStyleMedium2" defaultPivotStyle="PivotStyleLight16">
    <tableStyle name="Invisible" pivot="0" table="0" count="0" xr9:uid="{7F8AFBE0-F098-4D4D-BD81-718149D4753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1A84-EFE2-43CF-8A57-19040F6A4C4D}">
  <dimension ref="C2:AB29"/>
  <sheetViews>
    <sheetView tabSelected="1" workbookViewId="0">
      <selection activeCell="T7" sqref="T7"/>
    </sheetView>
  </sheetViews>
  <sheetFormatPr defaultRowHeight="15" x14ac:dyDescent="0.25"/>
  <cols>
    <col min="7" max="7" width="13.5703125" customWidth="1"/>
    <col min="15" max="16" width="11.5703125" bestFit="1" customWidth="1"/>
  </cols>
  <sheetData>
    <row r="2" spans="3:28" x14ac:dyDescent="0.25">
      <c r="K2" s="2"/>
    </row>
    <row r="3" spans="3:28" ht="15.75" x14ac:dyDescent="0.25">
      <c r="H3" s="3">
        <v>2024</v>
      </c>
    </row>
    <row r="5" spans="3:28" ht="15.75" x14ac:dyDescent="0.25">
      <c r="G5" s="31" t="s">
        <v>0</v>
      </c>
      <c r="H5" s="32"/>
      <c r="I5" s="32"/>
      <c r="J5" s="4"/>
    </row>
    <row r="6" spans="3:28" x14ac:dyDescent="0.25">
      <c r="G6" s="33" t="s">
        <v>1</v>
      </c>
      <c r="H6" s="33"/>
      <c r="I6" s="33"/>
      <c r="J6" s="2"/>
    </row>
    <row r="8" spans="3:28" x14ac:dyDescent="0.25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13</v>
      </c>
    </row>
    <row r="9" spans="3:28" ht="15.75" x14ac:dyDescent="0.3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8" t="s">
        <v>19</v>
      </c>
      <c r="S9" s="29"/>
      <c r="T9" s="30"/>
      <c r="U9" s="30"/>
      <c r="V9" s="30"/>
      <c r="W9" s="30"/>
      <c r="X9" s="30"/>
      <c r="Y9" s="30"/>
      <c r="Z9" s="30"/>
      <c r="AA9" s="30"/>
      <c r="AB9" s="30"/>
    </row>
    <row r="10" spans="3:28" x14ac:dyDescent="0.25">
      <c r="C10" s="10">
        <v>45292</v>
      </c>
      <c r="D10" s="11">
        <v>88.359261290322593</v>
      </c>
      <c r="E10" s="11">
        <v>7.1392461021505369</v>
      </c>
      <c r="F10" s="11">
        <v>1.3151881720430114</v>
      </c>
      <c r="G10" s="11">
        <v>0.12930819892473128</v>
      </c>
      <c r="H10" s="11">
        <v>0.18279274193548389</v>
      </c>
      <c r="I10" s="11">
        <v>2.8269354838709685E-2</v>
      </c>
      <c r="J10" s="11">
        <v>2.4263575268817221E-2</v>
      </c>
      <c r="K10" s="11">
        <v>2.1717338709677455E-2</v>
      </c>
      <c r="L10" s="11">
        <v>0.92147876344085977</v>
      </c>
      <c r="M10" s="11">
        <v>1.8785086021505386</v>
      </c>
      <c r="N10" s="11">
        <v>78.499108049642132</v>
      </c>
      <c r="O10" s="28">
        <f t="shared" ref="O10:O13" si="0">(P10/1000)</f>
        <v>5.7113533242489557E-2</v>
      </c>
      <c r="P10" s="12">
        <v>57.113533242489559</v>
      </c>
    </row>
    <row r="11" spans="3:28" x14ac:dyDescent="0.25">
      <c r="C11" s="10">
        <v>45323</v>
      </c>
      <c r="D11" s="11">
        <v>89.188396264367825</v>
      </c>
      <c r="E11" s="11">
        <v>6.6324064655172421</v>
      </c>
      <c r="F11" s="11">
        <v>1.2115803160919529</v>
      </c>
      <c r="G11" s="11">
        <v>0.13077715517241381</v>
      </c>
      <c r="H11" s="11">
        <v>0.17006091954022984</v>
      </c>
      <c r="I11" s="11">
        <v>2.9781178160919533E-2</v>
      </c>
      <c r="J11" s="11">
        <v>2.4458764367816122E-2</v>
      </c>
      <c r="K11" s="11">
        <v>2.4609339080459723E-2</v>
      </c>
      <c r="L11" s="11">
        <v>0.89830675287356143</v>
      </c>
      <c r="M11" s="11">
        <v>1.6897087643678157</v>
      </c>
      <c r="N11" s="11">
        <v>79.244197245190136</v>
      </c>
      <c r="O11" s="28">
        <f t="shared" si="0"/>
        <v>5.692846851163004E-2</v>
      </c>
      <c r="P11" s="12">
        <v>56.928468511630037</v>
      </c>
    </row>
    <row r="12" spans="3:28" x14ac:dyDescent="0.25">
      <c r="C12" s="10">
        <v>45352</v>
      </c>
      <c r="D12" s="11">
        <v>89.360744549125201</v>
      </c>
      <c r="E12" s="11">
        <v>6.4512397039030951</v>
      </c>
      <c r="F12" s="11">
        <v>1.306658277254374</v>
      </c>
      <c r="G12" s="11">
        <v>0.14827227456258435</v>
      </c>
      <c r="H12" s="11">
        <v>0.19644683714670241</v>
      </c>
      <c r="I12" s="11">
        <v>3.5179946164199102E-2</v>
      </c>
      <c r="J12" s="11">
        <v>2.8773485868102182E-2</v>
      </c>
      <c r="K12" s="11">
        <v>2.7634454912516888E-2</v>
      </c>
      <c r="L12" s="11">
        <v>0.86771561238223471</v>
      </c>
      <c r="M12" s="11">
        <v>1.5773366083445466</v>
      </c>
      <c r="N12" s="11">
        <v>78.754032757642719</v>
      </c>
      <c r="O12" s="28">
        <f t="shared" si="0"/>
        <v>5.6828516144129544E-2</v>
      </c>
      <c r="P12" s="12">
        <v>56.828516144129544</v>
      </c>
    </row>
    <row r="13" spans="3:28" x14ac:dyDescent="0.25">
      <c r="C13" s="10">
        <v>45383</v>
      </c>
      <c r="D13" s="11">
        <v>89.532770130555534</v>
      </c>
      <c r="E13" s="11">
        <v>6.7559828222222311</v>
      </c>
      <c r="F13" s="11">
        <v>0.9314960888888888</v>
      </c>
      <c r="G13" s="11">
        <v>0.1025582513888888</v>
      </c>
      <c r="H13" s="11">
        <v>0.13169267638888879</v>
      </c>
      <c r="I13" s="11">
        <v>2.7709525000000009E-2</v>
      </c>
      <c r="J13" s="11">
        <v>2.0267768055555569E-2</v>
      </c>
      <c r="K13" s="11">
        <v>1.6378394444444458E-2</v>
      </c>
      <c r="L13" s="11">
        <v>0.85435221944444417</v>
      </c>
      <c r="M13" s="11">
        <v>1.6268619194444442</v>
      </c>
      <c r="N13" s="11">
        <v>80.299357018445775</v>
      </c>
      <c r="O13" s="28">
        <f t="shared" si="0"/>
        <v>5.6774275081310173E-2</v>
      </c>
      <c r="P13" s="12">
        <v>56.774275081310172</v>
      </c>
    </row>
    <row r="14" spans="3:28" x14ac:dyDescent="0.25">
      <c r="C14" s="10">
        <v>45413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8"/>
      <c r="P14" s="12"/>
    </row>
    <row r="15" spans="3:28" x14ac:dyDescent="0.25">
      <c r="C15" s="10">
        <v>45444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8"/>
      <c r="P15" s="12"/>
    </row>
    <row r="16" spans="3:28" x14ac:dyDescent="0.25">
      <c r="C16" s="10">
        <v>45474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8"/>
      <c r="P16" s="12"/>
    </row>
    <row r="17" spans="3:23" x14ac:dyDescent="0.25">
      <c r="C17" s="10">
        <v>45505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8"/>
      <c r="P17" s="12"/>
    </row>
    <row r="18" spans="3:23" x14ac:dyDescent="0.25">
      <c r="C18" s="10">
        <v>45536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2"/>
    </row>
    <row r="19" spans="3:23" x14ac:dyDescent="0.25">
      <c r="C19" s="10">
        <v>45566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8"/>
      <c r="P19" s="12"/>
    </row>
    <row r="20" spans="3:23" x14ac:dyDescent="0.25">
      <c r="C20" s="10">
        <v>45597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8"/>
      <c r="P20" s="12"/>
    </row>
    <row r="21" spans="3:23" ht="15.75" x14ac:dyDescent="0.3">
      <c r="C21" s="10">
        <v>45627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/>
      <c r="O21" s="28"/>
      <c r="P21" s="12"/>
      <c r="R21" s="27"/>
    </row>
    <row r="22" spans="3:23" x14ac:dyDescent="0.2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19"/>
    </row>
    <row r="23" spans="3:23" x14ac:dyDescent="0.25">
      <c r="C23" s="20" t="s">
        <v>17</v>
      </c>
      <c r="D23" s="21">
        <f>AVERAGE(D10:D21)</f>
        <v>89.110293058592802</v>
      </c>
      <c r="E23" s="21">
        <f t="shared" ref="E23:N23" si="1">AVERAGE(E10:E21)</f>
        <v>6.7447187734482767</v>
      </c>
      <c r="F23" s="21">
        <f t="shared" si="1"/>
        <v>1.1912307135695568</v>
      </c>
      <c r="G23" s="21">
        <f t="shared" si="1"/>
        <v>0.12772897001215455</v>
      </c>
      <c r="H23" s="21">
        <f t="shared" si="1"/>
        <v>0.17024829375282624</v>
      </c>
      <c r="I23" s="21">
        <f t="shared" si="1"/>
        <v>3.0235001040957082E-2</v>
      </c>
      <c r="J23" s="21">
        <f t="shared" si="1"/>
        <v>2.4440898390072772E-2</v>
      </c>
      <c r="K23" s="21">
        <f t="shared" si="1"/>
        <v>2.2584881786774629E-2</v>
      </c>
      <c r="L23" s="21">
        <f t="shared" si="1"/>
        <v>0.88546333703527513</v>
      </c>
      <c r="M23" s="21">
        <f t="shared" si="1"/>
        <v>1.6931039735768363</v>
      </c>
      <c r="N23" s="21">
        <f t="shared" si="1"/>
        <v>79.199173767730201</v>
      </c>
      <c r="O23" s="22">
        <f>AVERAGE(O10:O21)</f>
        <v>5.6911198244889827E-2</v>
      </c>
      <c r="P23" s="22">
        <f>AVERAGE(P10:P21)</f>
        <v>56.911198244889832</v>
      </c>
    </row>
    <row r="24" spans="3:23" x14ac:dyDescent="0.2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5"/>
    </row>
    <row r="27" spans="3:23" x14ac:dyDescent="0.25">
      <c r="C27" s="1" t="s">
        <v>18</v>
      </c>
    </row>
    <row r="28" spans="3:23" ht="15.75" x14ac:dyDescent="0.3">
      <c r="H28" s="29"/>
      <c r="I28" s="30"/>
      <c r="J28" s="30"/>
      <c r="K28" s="29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3:23" ht="15.75" x14ac:dyDescent="0.3">
      <c r="Q29" s="30"/>
      <c r="R29" s="30"/>
    </row>
  </sheetData>
  <mergeCells count="2">
    <mergeCell ref="G5:I5"/>
    <mergeCell ref="G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A597-7B64-4C67-832A-EE42F22B8EEA}">
  <dimension ref="C2:AB29"/>
  <sheetViews>
    <sheetView workbookViewId="0">
      <selection activeCell="S15" sqref="S15"/>
    </sheetView>
  </sheetViews>
  <sheetFormatPr defaultRowHeight="15" x14ac:dyDescent="0.25"/>
  <cols>
    <col min="7" max="7" width="13.5703125" customWidth="1"/>
    <col min="15" max="16" width="11.5703125" bestFit="1" customWidth="1"/>
  </cols>
  <sheetData>
    <row r="2" spans="3:28" x14ac:dyDescent="0.25">
      <c r="K2" s="2"/>
    </row>
    <row r="3" spans="3:28" ht="15.75" x14ac:dyDescent="0.25">
      <c r="H3" s="3">
        <v>2023</v>
      </c>
    </row>
    <row r="5" spans="3:28" ht="15.75" x14ac:dyDescent="0.25">
      <c r="G5" s="31" t="s">
        <v>0</v>
      </c>
      <c r="H5" s="32"/>
      <c r="I5" s="32"/>
      <c r="J5" s="4"/>
    </row>
    <row r="6" spans="3:28" x14ac:dyDescent="0.25">
      <c r="G6" s="33" t="s">
        <v>1</v>
      </c>
      <c r="H6" s="33"/>
      <c r="I6" s="33"/>
      <c r="J6" s="2"/>
    </row>
    <row r="8" spans="3:28" x14ac:dyDescent="0.25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13</v>
      </c>
    </row>
    <row r="9" spans="3:28" ht="15.75" x14ac:dyDescent="0.3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8" t="s">
        <v>19</v>
      </c>
      <c r="S9" s="29"/>
      <c r="T9" s="30"/>
      <c r="U9" s="30"/>
      <c r="V9" s="30"/>
      <c r="W9" s="30"/>
      <c r="X9" s="30"/>
      <c r="Y9" s="30"/>
      <c r="Z9" s="30"/>
      <c r="AA9" s="30"/>
      <c r="AB9" s="30"/>
    </row>
    <row r="10" spans="3:28" x14ac:dyDescent="0.25">
      <c r="C10" s="10">
        <v>44927</v>
      </c>
      <c r="D10" s="11">
        <v>88.71826411290327</v>
      </c>
      <c r="E10" s="11">
        <v>6.779098387096778</v>
      </c>
      <c r="F10" s="11">
        <v>1.3607286290322573</v>
      </c>
      <c r="G10" s="11">
        <v>0.14089811827957008</v>
      </c>
      <c r="H10" s="11">
        <v>0.18317258064516154</v>
      </c>
      <c r="I10" s="11">
        <v>2.9263440860215095E-2</v>
      </c>
      <c r="J10" s="11">
        <v>2.5557661290322525E-2</v>
      </c>
      <c r="K10" s="11">
        <v>2.6602284946236551E-2</v>
      </c>
      <c r="L10" s="11">
        <v>0.94973158602150543</v>
      </c>
      <c r="M10" s="11">
        <v>1.7865745967741944</v>
      </c>
      <c r="N10" s="11">
        <v>78.589493918546992</v>
      </c>
      <c r="O10" s="28">
        <f t="shared" ref="O10:O21" si="0">(P10/1000)</f>
        <v>5.7086305756727539E-2</v>
      </c>
      <c r="P10" s="12">
        <v>57.08630575672754</v>
      </c>
    </row>
    <row r="11" spans="3:28" x14ac:dyDescent="0.25">
      <c r="C11" s="10">
        <v>44958</v>
      </c>
      <c r="D11" s="11">
        <v>89.243417261904682</v>
      </c>
      <c r="E11" s="11">
        <v>6.381565178571428</v>
      </c>
      <c r="F11" s="11">
        <v>1.3331785714285727</v>
      </c>
      <c r="G11" s="11">
        <v>0.1513614583333335</v>
      </c>
      <c r="H11" s="11">
        <v>0.18709345238095232</v>
      </c>
      <c r="I11" s="11">
        <v>3.2725148809523916E-2</v>
      </c>
      <c r="J11" s="11">
        <v>2.7411607142857043E-2</v>
      </c>
      <c r="K11" s="11">
        <v>3.0425446428571451E-2</v>
      </c>
      <c r="L11" s="11">
        <v>0.96527842261904795</v>
      </c>
      <c r="M11" s="11">
        <v>1.6475886904761896</v>
      </c>
      <c r="N11" s="11">
        <v>78.875170217846502</v>
      </c>
      <c r="O11" s="28">
        <f t="shared" si="0"/>
        <v>5.6862127781048925E-2</v>
      </c>
      <c r="P11" s="12">
        <v>56.862127781048926</v>
      </c>
    </row>
    <row r="12" spans="3:28" x14ac:dyDescent="0.25">
      <c r="C12" s="10">
        <v>44986</v>
      </c>
      <c r="D12" s="11">
        <v>89.461927994616445</v>
      </c>
      <c r="E12" s="11">
        <v>6.2302184387617805</v>
      </c>
      <c r="F12" s="11">
        <v>1.2613481830417219</v>
      </c>
      <c r="G12" s="11">
        <v>0.15000861372812929</v>
      </c>
      <c r="H12" s="11">
        <v>0.17881211305518155</v>
      </c>
      <c r="I12" s="11">
        <v>3.1943337819649933E-2</v>
      </c>
      <c r="J12" s="11">
        <v>2.6536608344549163E-2</v>
      </c>
      <c r="K12" s="11">
        <v>3.1203499327052377E-2</v>
      </c>
      <c r="L12" s="11">
        <v>0.96105208613728144</v>
      </c>
      <c r="M12" s="11">
        <v>1.6668812920592193</v>
      </c>
      <c r="N12" s="11">
        <v>79.33551097823144</v>
      </c>
      <c r="O12" s="28">
        <f t="shared" si="0"/>
        <v>5.6856226049362663E-2</v>
      </c>
      <c r="P12" s="12">
        <v>56.856226049362661</v>
      </c>
    </row>
    <row r="13" spans="3:28" x14ac:dyDescent="0.25">
      <c r="C13" s="10">
        <v>45017</v>
      </c>
      <c r="D13" s="11">
        <v>88.01867263888893</v>
      </c>
      <c r="E13" s="11">
        <v>7.3676938888888861</v>
      </c>
      <c r="F13" s="11">
        <v>1.3732444444444443</v>
      </c>
      <c r="G13" s="11">
        <v>0.11749430555555558</v>
      </c>
      <c r="H13" s="11">
        <v>0.16814652777777767</v>
      </c>
      <c r="I13" s="11">
        <v>2.2271249999999996E-2</v>
      </c>
      <c r="J13" s="11">
        <v>2.0031944444444422E-2</v>
      </c>
      <c r="K13" s="11">
        <v>1.6146111111111104E-2</v>
      </c>
      <c r="L13" s="11">
        <v>0.9446987500000007</v>
      </c>
      <c r="M13" s="11">
        <v>1.9517222222222199</v>
      </c>
      <c r="N13" s="11">
        <v>78.390831469508839</v>
      </c>
      <c r="O13" s="28">
        <f t="shared" si="0"/>
        <v>5.7142514833726309E-2</v>
      </c>
      <c r="P13" s="12">
        <v>57.14251483372631</v>
      </c>
    </row>
    <row r="14" spans="3:28" x14ac:dyDescent="0.25">
      <c r="C14" s="10">
        <v>45047</v>
      </c>
      <c r="D14" s="11">
        <v>88.141268951612815</v>
      </c>
      <c r="E14" s="11">
        <v>7.3552981182795714</v>
      </c>
      <c r="F14" s="11">
        <v>1.3347551075268806</v>
      </c>
      <c r="G14" s="11">
        <v>0.11833817204301075</v>
      </c>
      <c r="H14" s="11">
        <v>0.15935685483870959</v>
      </c>
      <c r="I14" s="11">
        <v>2.1818413978494586E-2</v>
      </c>
      <c r="J14" s="11">
        <v>1.8588172043010769E-2</v>
      </c>
      <c r="K14" s="11">
        <v>1.5528091397849416E-2</v>
      </c>
      <c r="L14" s="11">
        <v>0.93935994623655994</v>
      </c>
      <c r="M14" s="11">
        <v>1.8957353494623665</v>
      </c>
      <c r="N14" s="11">
        <v>78.507909856468984</v>
      </c>
      <c r="O14" s="28">
        <f t="shared" si="0"/>
        <v>5.7106390132687548E-2</v>
      </c>
      <c r="P14" s="12">
        <v>57.106390132687551</v>
      </c>
    </row>
    <row r="15" spans="3:28" x14ac:dyDescent="0.25">
      <c r="C15" s="10">
        <v>45078</v>
      </c>
      <c r="D15" s="11">
        <v>87.832607858333276</v>
      </c>
      <c r="E15" s="11">
        <v>7.4747392194444497</v>
      </c>
      <c r="F15" s="11">
        <v>1.4077484347222238</v>
      </c>
      <c r="G15" s="11">
        <v>0.1333826861111112</v>
      </c>
      <c r="H15" s="11">
        <v>0.18740903472222234</v>
      </c>
      <c r="I15" s="11">
        <v>2.6756855555555559E-2</v>
      </c>
      <c r="J15" s="11">
        <v>2.3962179166666639E-2</v>
      </c>
      <c r="K15" s="11">
        <v>1.9239655555555554E-2</v>
      </c>
      <c r="L15" s="11">
        <v>0.94281332500000048</v>
      </c>
      <c r="M15" s="11">
        <v>1.9513698958333334</v>
      </c>
      <c r="N15" s="11">
        <v>77.931685893173594</v>
      </c>
      <c r="O15" s="28">
        <f t="shared" si="0"/>
        <v>5.7171494138503857E-2</v>
      </c>
      <c r="P15" s="12">
        <v>57.17149413850386</v>
      </c>
    </row>
    <row r="16" spans="3:28" x14ac:dyDescent="0.25">
      <c r="C16" s="10">
        <v>45108</v>
      </c>
      <c r="D16" s="11">
        <v>88.357696236559178</v>
      </c>
      <c r="E16" s="11">
        <v>7.1143094086021454</v>
      </c>
      <c r="F16" s="11">
        <v>1.3817372311827965</v>
      </c>
      <c r="G16" s="11">
        <v>0.13337473118279575</v>
      </c>
      <c r="H16" s="11">
        <v>0.18214865591397836</v>
      </c>
      <c r="I16" s="11">
        <v>2.5132258064516109E-2</v>
      </c>
      <c r="J16" s="11">
        <v>2.1684139784946231E-2</v>
      </c>
      <c r="K16" s="11">
        <v>2.0139112903225759E-2</v>
      </c>
      <c r="L16" s="11">
        <v>0.96073749999999902</v>
      </c>
      <c r="M16" s="11">
        <v>1.800777150537636</v>
      </c>
      <c r="N16" s="11">
        <v>78.313333261029214</v>
      </c>
      <c r="O16" s="28">
        <f t="shared" si="0"/>
        <v>5.7058341757731855E-2</v>
      </c>
      <c r="P16" s="12">
        <v>57.058341757731853</v>
      </c>
    </row>
    <row r="17" spans="3:23" x14ac:dyDescent="0.25">
      <c r="C17" s="10">
        <v>45139</v>
      </c>
      <c r="D17" s="11">
        <v>88.454747216397834</v>
      </c>
      <c r="E17" s="11">
        <v>7.0458796841397771</v>
      </c>
      <c r="F17" s="11">
        <v>1.3367003037634408</v>
      </c>
      <c r="G17" s="11">
        <v>0.12560638172043001</v>
      </c>
      <c r="H17" s="11">
        <v>0.17599409274193545</v>
      </c>
      <c r="I17" s="11">
        <v>2.5395991935483801E-2</v>
      </c>
      <c r="J17" s="11">
        <v>2.1877341397849494E-2</v>
      </c>
      <c r="K17" s="11">
        <v>1.9700197580645156E-2</v>
      </c>
      <c r="L17" s="11">
        <v>0.93802845967742121</v>
      </c>
      <c r="M17" s="11">
        <v>1.8560831841397878</v>
      </c>
      <c r="N17" s="11">
        <v>78.615681743271239</v>
      </c>
      <c r="O17" s="28">
        <f t="shared" si="0"/>
        <v>5.7064159369730631E-2</v>
      </c>
      <c r="P17" s="12">
        <v>57.064159369730632</v>
      </c>
    </row>
    <row r="18" spans="3:23" x14ac:dyDescent="0.25">
      <c r="C18" s="10">
        <v>45170</v>
      </c>
      <c r="D18" s="11">
        <v>87.839212916666781</v>
      </c>
      <c r="E18" s="11">
        <v>7.4866733333333322</v>
      </c>
      <c r="F18" s="11">
        <v>1.3786945833333317</v>
      </c>
      <c r="G18" s="11">
        <v>0.12113652777777785</v>
      </c>
      <c r="H18" s="11">
        <v>0.18103013888888905</v>
      </c>
      <c r="I18" s="11">
        <v>2.531305555555555E-2</v>
      </c>
      <c r="J18" s="11">
        <v>2.2578750000000029E-2</v>
      </c>
      <c r="K18" s="11">
        <v>1.8756944444444468E-2</v>
      </c>
      <c r="L18" s="11">
        <v>0.94840569444444345</v>
      </c>
      <c r="M18" s="11">
        <v>1.978176944444443</v>
      </c>
      <c r="N18" s="11">
        <v>78.1327986457826</v>
      </c>
      <c r="O18" s="28">
        <f t="shared" si="0"/>
        <v>5.7218281201792967E-2</v>
      </c>
      <c r="P18" s="12">
        <v>57.218281201792969</v>
      </c>
    </row>
    <row r="19" spans="3:23" x14ac:dyDescent="0.25">
      <c r="C19" s="10">
        <v>45200</v>
      </c>
      <c r="D19" s="11">
        <v>87.801806845637515</v>
      </c>
      <c r="E19" s="11">
        <v>7.4168961073825548</v>
      </c>
      <c r="F19" s="11">
        <v>1.4961923489932889</v>
      </c>
      <c r="G19" s="11">
        <v>0.13907677852348985</v>
      </c>
      <c r="H19" s="11">
        <v>0.18490255033557046</v>
      </c>
      <c r="I19" s="11">
        <v>2.648067114093958E-2</v>
      </c>
      <c r="J19" s="11">
        <v>2.2469932885906051E-2</v>
      </c>
      <c r="K19" s="11">
        <v>2.1384697986577189E-2</v>
      </c>
      <c r="L19" s="11">
        <v>0.96077489932885907</v>
      </c>
      <c r="M19" s="11">
        <v>1.930095704697983</v>
      </c>
      <c r="N19" s="11">
        <v>77.731732906708487</v>
      </c>
      <c r="O19" s="28">
        <f t="shared" si="0"/>
        <v>5.719710848350399E-2</v>
      </c>
      <c r="P19" s="12">
        <v>57.197108483503989</v>
      </c>
    </row>
    <row r="20" spans="3:23" x14ac:dyDescent="0.25">
      <c r="C20" s="10">
        <v>45231</v>
      </c>
      <c r="D20" s="11">
        <v>87.78331777777781</v>
      </c>
      <c r="E20" s="11">
        <v>7.4576211111111066</v>
      </c>
      <c r="F20" s="11">
        <v>1.4328687500000008</v>
      </c>
      <c r="G20" s="11">
        <v>0.13322805555555564</v>
      </c>
      <c r="H20" s="11">
        <v>0.18621861111111129</v>
      </c>
      <c r="I20" s="11">
        <v>2.6888611111111134E-2</v>
      </c>
      <c r="J20" s="11">
        <v>2.3304166666666567E-2</v>
      </c>
      <c r="K20" s="11">
        <v>2.1126944444444445E-2</v>
      </c>
      <c r="L20" s="11">
        <v>0.94770277777777856</v>
      </c>
      <c r="M20" s="11">
        <v>1.9878670833333349</v>
      </c>
      <c r="N20" s="11">
        <v>77.916485330380056</v>
      </c>
      <c r="O20" s="28">
        <f t="shared" si="0"/>
        <v>5.7179595048005086E-2</v>
      </c>
      <c r="P20" s="12">
        <v>57.179595048005083</v>
      </c>
    </row>
    <row r="21" spans="3:23" ht="15.75" x14ac:dyDescent="0.3">
      <c r="C21" s="10">
        <v>45261</v>
      </c>
      <c r="D21" s="11">
        <v>87.825149731182805</v>
      </c>
      <c r="E21" s="11">
        <v>7.4738209677419452</v>
      </c>
      <c r="F21" s="11">
        <v>1.3456712365591408</v>
      </c>
      <c r="G21" s="11">
        <v>0.11807822580645169</v>
      </c>
      <c r="H21" s="11">
        <v>0.17312110215053747</v>
      </c>
      <c r="I21" s="11">
        <v>2.3554838709677457E-2</v>
      </c>
      <c r="J21" s="11">
        <v>2.1029435483870991E-2</v>
      </c>
      <c r="K21" s="11">
        <v>1.7810349462365569E-2</v>
      </c>
      <c r="L21" s="11">
        <v>0.93098897849462314</v>
      </c>
      <c r="M21" s="11">
        <v>2.0707310483870986</v>
      </c>
      <c r="N21" s="14">
        <v>78.386783053336046</v>
      </c>
      <c r="O21" s="28">
        <f t="shared" si="0"/>
        <v>5.7178430498309375E-2</v>
      </c>
      <c r="P21" s="12">
        <v>57.178430498309375</v>
      </c>
      <c r="R21" s="27"/>
    </row>
    <row r="22" spans="3:23" x14ac:dyDescent="0.2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19"/>
    </row>
    <row r="23" spans="3:23" x14ac:dyDescent="0.25">
      <c r="C23" s="20" t="s">
        <v>17</v>
      </c>
      <c r="D23" s="21">
        <f>AVERAGE(D10:D21)</f>
        <v>88.289840795206786</v>
      </c>
      <c r="E23" s="21">
        <f t="shared" ref="E23:N23" si="1">AVERAGE(E10:E21)</f>
        <v>7.1319844869461475</v>
      </c>
      <c r="F23" s="21">
        <f t="shared" si="1"/>
        <v>1.3702389853356749</v>
      </c>
      <c r="G23" s="21">
        <f t="shared" si="1"/>
        <v>0.13183200455143426</v>
      </c>
      <c r="H23" s="21">
        <f t="shared" si="1"/>
        <v>0.17895047621350227</v>
      </c>
      <c r="I23" s="21">
        <f t="shared" si="1"/>
        <v>2.6461989461726895E-2</v>
      </c>
      <c r="J23" s="21">
        <f t="shared" si="1"/>
        <v>2.291932822092416E-2</v>
      </c>
      <c r="K23" s="21">
        <f t="shared" si="1"/>
        <v>2.1505277965673253E-2</v>
      </c>
      <c r="L23" s="21">
        <f t="shared" si="1"/>
        <v>0.94913103547812661</v>
      </c>
      <c r="M23" s="21">
        <f t="shared" si="1"/>
        <v>1.8769669301973175</v>
      </c>
      <c r="N23" s="21">
        <f t="shared" si="1"/>
        <v>78.393951439523676</v>
      </c>
      <c r="O23" s="22">
        <f>AVERAGE(O10:O21)</f>
        <v>5.7093414587594232E-2</v>
      </c>
      <c r="P23" s="22">
        <f>AVERAGE(P10:P21)</f>
        <v>57.093414587594225</v>
      </c>
    </row>
    <row r="24" spans="3:23" x14ac:dyDescent="0.2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5"/>
    </row>
    <row r="27" spans="3:23" x14ac:dyDescent="0.25">
      <c r="C27" s="1" t="s">
        <v>18</v>
      </c>
    </row>
    <row r="28" spans="3:23" ht="15.75" x14ac:dyDescent="0.3">
      <c r="H28" s="29"/>
      <c r="I28" s="30"/>
      <c r="J28" s="30"/>
      <c r="K28" s="29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3:23" ht="15.75" x14ac:dyDescent="0.3">
      <c r="Q29" s="30"/>
      <c r="R29" s="30"/>
    </row>
  </sheetData>
  <mergeCells count="2">
    <mergeCell ref="G5:I5"/>
    <mergeCell ref="G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2CF6-8645-4F59-AC99-580C241039DD}">
  <dimension ref="C2:W29"/>
  <sheetViews>
    <sheetView topLeftCell="A4" workbookViewId="0">
      <selection activeCell="K5" sqref="K5"/>
    </sheetView>
  </sheetViews>
  <sheetFormatPr defaultRowHeight="15" x14ac:dyDescent="0.25"/>
  <cols>
    <col min="7" max="7" width="13.5703125" customWidth="1"/>
    <col min="15" max="16" width="11.5703125" bestFit="1" customWidth="1"/>
  </cols>
  <sheetData>
    <row r="2" spans="3:16" x14ac:dyDescent="0.25">
      <c r="K2" s="2"/>
    </row>
    <row r="3" spans="3:16" ht="15.75" x14ac:dyDescent="0.25">
      <c r="H3" s="3">
        <v>2022</v>
      </c>
    </row>
    <row r="5" spans="3:16" ht="15.75" x14ac:dyDescent="0.25">
      <c r="G5" s="31" t="s">
        <v>0</v>
      </c>
      <c r="H5" s="32"/>
      <c r="I5" s="32"/>
      <c r="J5" s="4"/>
    </row>
    <row r="6" spans="3:16" x14ac:dyDescent="0.25">
      <c r="G6" s="33" t="s">
        <v>1</v>
      </c>
      <c r="H6" s="33"/>
      <c r="I6" s="33"/>
      <c r="J6" s="2"/>
    </row>
    <row r="8" spans="3:16" x14ac:dyDescent="0.25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13</v>
      </c>
    </row>
    <row r="9" spans="3:16" x14ac:dyDescent="0.25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8" t="s">
        <v>19</v>
      </c>
    </row>
    <row r="10" spans="3:16" x14ac:dyDescent="0.25">
      <c r="C10" s="10">
        <v>44562</v>
      </c>
      <c r="D10" s="11">
        <v>94.120077150537696</v>
      </c>
      <c r="E10" s="11">
        <v>3.8557786290322658</v>
      </c>
      <c r="F10" s="11">
        <v>0.51857419354838685</v>
      </c>
      <c r="G10" s="11">
        <v>9.7413978494623424E-2</v>
      </c>
      <c r="H10" s="11">
        <v>9.2013709677419356E-2</v>
      </c>
      <c r="I10" s="11">
        <v>2.252567204301072E-2</v>
      </c>
      <c r="J10" s="11">
        <v>1.7199731182795705E-2</v>
      </c>
      <c r="K10" s="11">
        <v>2.8429569892473101E-2</v>
      </c>
      <c r="L10" s="11">
        <v>0.52804704301075289</v>
      </c>
      <c r="M10" s="11">
        <v>0.71998951612903173</v>
      </c>
      <c r="N10" s="11">
        <v>85.726499589370903</v>
      </c>
      <c r="O10" s="28">
        <f>(P10/1000)</f>
        <v>5.5919451553658794E-2</v>
      </c>
      <c r="P10" s="12">
        <v>55.919451553658796</v>
      </c>
    </row>
    <row r="11" spans="3:16" x14ac:dyDescent="0.25">
      <c r="C11" s="10">
        <v>44593</v>
      </c>
      <c r="D11" s="11">
        <v>93.848455952380988</v>
      </c>
      <c r="E11" s="11">
        <v>3.9262879464285652</v>
      </c>
      <c r="F11" s="11">
        <v>0.71406755952380951</v>
      </c>
      <c r="G11" s="11">
        <v>0.13109613095238082</v>
      </c>
      <c r="H11" s="11">
        <v>0.15292976190476168</v>
      </c>
      <c r="I11" s="11">
        <v>3.6672916666666652E-2</v>
      </c>
      <c r="J11" s="11">
        <v>2.7522321428571462E-2</v>
      </c>
      <c r="K11" s="11">
        <v>3.1300595238095245E-2</v>
      </c>
      <c r="L11" s="11">
        <v>0.45611562499999975</v>
      </c>
      <c r="M11" s="11">
        <v>0.67559315476190562</v>
      </c>
      <c r="N11" s="11">
        <v>83.809391948318364</v>
      </c>
      <c r="O11" s="28">
        <f t="shared" ref="O11:O16" si="0">(P11/1000)</f>
        <v>5.5990951628167758E-2</v>
      </c>
      <c r="P11" s="12">
        <v>55.990951628167757</v>
      </c>
    </row>
    <row r="12" spans="3:16" x14ac:dyDescent="0.25">
      <c r="C12" s="10">
        <v>44621</v>
      </c>
      <c r="D12" s="11">
        <v>93.765531493943456</v>
      </c>
      <c r="E12" s="11">
        <v>3.9981181695827743</v>
      </c>
      <c r="F12" s="11">
        <v>0.73607496635262504</v>
      </c>
      <c r="G12" s="11">
        <v>0.12644710632570672</v>
      </c>
      <c r="H12" s="11">
        <v>0.15061884253028254</v>
      </c>
      <c r="I12" s="11">
        <v>3.4103633916554528E-2</v>
      </c>
      <c r="J12" s="11">
        <v>2.631534320323016E-2</v>
      </c>
      <c r="K12" s="11">
        <v>2.9837415881561278E-2</v>
      </c>
      <c r="L12" s="11">
        <v>0.44136716016150751</v>
      </c>
      <c r="M12" s="11">
        <v>0.69163418573351287</v>
      </c>
      <c r="N12" s="11">
        <v>83.653242711870149</v>
      </c>
      <c r="O12" s="28">
        <f t="shared" si="0"/>
        <v>5.594933260625759E-2</v>
      </c>
      <c r="P12" s="12">
        <v>55.949332606257592</v>
      </c>
    </row>
    <row r="13" spans="3:16" x14ac:dyDescent="0.25">
      <c r="C13" s="10">
        <v>44652</v>
      </c>
      <c r="D13" s="11">
        <v>92.717554444444417</v>
      </c>
      <c r="E13" s="11">
        <v>4.4838019444444459</v>
      </c>
      <c r="F13" s="11">
        <v>0.73952847222222085</v>
      </c>
      <c r="G13" s="11">
        <v>0.10327555555555552</v>
      </c>
      <c r="H13" s="11">
        <v>0.10150527777777782</v>
      </c>
      <c r="I13" s="11">
        <v>1.9453472222222226E-2</v>
      </c>
      <c r="J13" s="11">
        <v>1.646375000000002E-2</v>
      </c>
      <c r="K13" s="11">
        <v>2.8339999999999994E-2</v>
      </c>
      <c r="L13" s="11">
        <v>0.8152311111111108</v>
      </c>
      <c r="M13" s="11">
        <v>0.97477541666666712</v>
      </c>
      <c r="N13" s="11">
        <v>83.85181629629588</v>
      </c>
      <c r="O13" s="28">
        <f t="shared" si="0"/>
        <v>5.5954356442324299E-2</v>
      </c>
      <c r="P13" s="12">
        <v>55.954356442324297</v>
      </c>
    </row>
    <row r="14" spans="3:16" x14ac:dyDescent="0.25">
      <c r="C14" s="10">
        <v>44682</v>
      </c>
      <c r="D14" s="11">
        <v>94.293123924731134</v>
      </c>
      <c r="E14" s="11">
        <v>3.7638962365591446</v>
      </c>
      <c r="F14" s="11">
        <v>0.45066908602150735</v>
      </c>
      <c r="G14" s="11">
        <v>8.0470161290322584E-2</v>
      </c>
      <c r="H14" s="11">
        <v>6.6268548387096698E-2</v>
      </c>
      <c r="I14" s="11">
        <v>1.401169354838697E-2</v>
      </c>
      <c r="J14" s="11">
        <v>1.1876075268817144E-2</v>
      </c>
      <c r="K14" s="11">
        <v>2.4949059139784967E-2</v>
      </c>
      <c r="L14" s="11">
        <v>0.55119919354838709</v>
      </c>
      <c r="M14" s="11">
        <v>0.74340819892473087</v>
      </c>
      <c r="N14" s="11">
        <v>86.754385296894014</v>
      </c>
      <c r="O14" s="28">
        <f t="shared" si="0"/>
        <v>5.5912598673536124E-2</v>
      </c>
      <c r="P14" s="12">
        <v>55.912598673536124</v>
      </c>
    </row>
    <row r="15" spans="3:16" x14ac:dyDescent="0.25">
      <c r="C15" s="10">
        <v>44713</v>
      </c>
      <c r="D15" s="11">
        <v>90.815903611111182</v>
      </c>
      <c r="E15" s="11">
        <v>5.4317283333333277</v>
      </c>
      <c r="F15" s="11">
        <v>1.0117311111111098</v>
      </c>
      <c r="G15" s="11">
        <v>0.13203374999999992</v>
      </c>
      <c r="H15" s="11">
        <v>0.14069874999999996</v>
      </c>
      <c r="I15" s="11">
        <v>2.5756250000000008E-2</v>
      </c>
      <c r="J15" s="11">
        <v>2.1724444444444435E-2</v>
      </c>
      <c r="K15" s="11">
        <v>2.8170555555555588E-2</v>
      </c>
      <c r="L15" s="11">
        <v>0.99185597222222222</v>
      </c>
      <c r="M15" s="11">
        <v>1.400515277777779</v>
      </c>
      <c r="N15" s="11">
        <v>81.315756317015584</v>
      </c>
      <c r="O15" s="28">
        <f t="shared" si="0"/>
        <v>5.6557997018454639E-2</v>
      </c>
      <c r="P15" s="12">
        <v>56.557997018454643</v>
      </c>
    </row>
    <row r="16" spans="3:16" x14ac:dyDescent="0.25">
      <c r="C16" s="10">
        <v>44743</v>
      </c>
      <c r="D16" s="11">
        <v>89.915981611413017</v>
      </c>
      <c r="E16" s="11">
        <v>5.486387506793478</v>
      </c>
      <c r="F16" s="11">
        <v>1.1507932663043481</v>
      </c>
      <c r="G16" s="11">
        <v>0.16683932336956506</v>
      </c>
      <c r="H16" s="11">
        <v>0.15230590217391315</v>
      </c>
      <c r="I16" s="11">
        <v>3.2627346467391308E-2</v>
      </c>
      <c r="J16" s="11">
        <v>2.5734468749999947E-2</v>
      </c>
      <c r="K16" s="11">
        <v>4.004565760869562E-2</v>
      </c>
      <c r="L16" s="11">
        <v>1.2217648899456519</v>
      </c>
      <c r="M16" s="11">
        <v>1.3867400244565224</v>
      </c>
      <c r="N16" s="11">
        <v>80.363833982630709</v>
      </c>
      <c r="O16" s="28">
        <f t="shared" si="0"/>
        <v>5.6653524396638642E-2</v>
      </c>
      <c r="P16" s="12">
        <v>56.653524396638645</v>
      </c>
    </row>
    <row r="17" spans="3:23" x14ac:dyDescent="0.25">
      <c r="C17" s="10">
        <v>44774</v>
      </c>
      <c r="D17" s="11">
        <v>90.605477688172158</v>
      </c>
      <c r="E17" s="11">
        <v>5.273734677419351</v>
      </c>
      <c r="F17" s="11">
        <v>1.1904599462365575</v>
      </c>
      <c r="G17" s="11">
        <v>0.17122083333333343</v>
      </c>
      <c r="H17" s="11">
        <v>0.15996008064516115</v>
      </c>
      <c r="I17" s="11">
        <v>3.7391666666666538E-2</v>
      </c>
      <c r="J17" s="11">
        <v>2.9433736559139702E-2</v>
      </c>
      <c r="K17" s="11">
        <v>4.5146370967741961E-2</v>
      </c>
      <c r="L17" s="11">
        <v>1.1894908602150542</v>
      </c>
      <c r="M17" s="11">
        <v>1.2706651881720414</v>
      </c>
      <c r="N17" s="11">
        <v>80.289462521951066</v>
      </c>
      <c r="O17" s="28">
        <f t="shared" ref="O17:O21" si="1">(P17/1000)</f>
        <v>5.6573177762659535E-2</v>
      </c>
      <c r="P17" s="12">
        <v>56.573177762659533</v>
      </c>
    </row>
    <row r="18" spans="3:23" x14ac:dyDescent="0.25">
      <c r="C18" s="10">
        <v>44805</v>
      </c>
      <c r="D18" s="11">
        <v>90.713213055555585</v>
      </c>
      <c r="E18" s="11">
        <v>5.0936363888888909</v>
      </c>
      <c r="F18" s="11">
        <v>1.2900268055555562</v>
      </c>
      <c r="G18" s="11">
        <v>0.17817430555555569</v>
      </c>
      <c r="H18" s="11">
        <v>0.20637347222222233</v>
      </c>
      <c r="I18" s="11">
        <v>4.148027777777772E-2</v>
      </c>
      <c r="J18" s="11">
        <v>3.6550000000000041E-2</v>
      </c>
      <c r="K18" s="11">
        <v>4.3280277777777799E-2</v>
      </c>
      <c r="L18" s="11">
        <v>1.1233691666666659</v>
      </c>
      <c r="M18" s="11">
        <v>1.2737795833333352</v>
      </c>
      <c r="N18" s="11">
        <v>79.860763807447199</v>
      </c>
      <c r="O18" s="28">
        <f t="shared" si="1"/>
        <v>5.6629912619688118E-2</v>
      </c>
      <c r="P18" s="12">
        <v>56.62991261968812</v>
      </c>
    </row>
    <row r="19" spans="3:23" x14ac:dyDescent="0.25">
      <c r="C19" s="10">
        <v>44835</v>
      </c>
      <c r="D19" s="11">
        <v>90.22114247311832</v>
      </c>
      <c r="E19" s="11">
        <v>5.4408330645161351</v>
      </c>
      <c r="F19" s="11">
        <v>1.246561827956989</v>
      </c>
      <c r="G19" s="11">
        <v>0.18047607526881709</v>
      </c>
      <c r="H19" s="11">
        <v>0.19596505376344039</v>
      </c>
      <c r="I19" s="11">
        <v>4.1546639784946146E-2</v>
      </c>
      <c r="J19" s="11">
        <v>3.4729032258064549E-2</v>
      </c>
      <c r="K19" s="11">
        <v>4.54899193548386E-2</v>
      </c>
      <c r="L19" s="11">
        <v>1.054791666666667</v>
      </c>
      <c r="M19" s="11">
        <v>1.2217836021505379</v>
      </c>
      <c r="N19" s="11">
        <v>79.472471935241387</v>
      </c>
      <c r="O19" s="28">
        <f t="shared" si="1"/>
        <v>5.6629912619688118E-2</v>
      </c>
      <c r="P19" s="12">
        <v>56.62991261968812</v>
      </c>
    </row>
    <row r="20" spans="3:23" x14ac:dyDescent="0.25">
      <c r="C20" s="10">
        <v>44866</v>
      </c>
      <c r="D20" s="11">
        <v>88.960906666666745</v>
      </c>
      <c r="E20" s="11">
        <v>6.4447018055555629</v>
      </c>
      <c r="F20" s="11">
        <v>1.3122302777777788</v>
      </c>
      <c r="G20" s="11">
        <v>0.14728375000000016</v>
      </c>
      <c r="H20" s="11">
        <v>0.18338624999999995</v>
      </c>
      <c r="I20" s="11">
        <v>3.1021388888888814E-2</v>
      </c>
      <c r="J20" s="11">
        <v>2.6818333333333291E-2</v>
      </c>
      <c r="K20" s="11">
        <v>2.9975277777777778E-2</v>
      </c>
      <c r="L20" s="11">
        <v>0.96747541666666526</v>
      </c>
      <c r="M20" s="11">
        <v>1.7180320833333358</v>
      </c>
      <c r="N20" s="11">
        <v>78.957876284059751</v>
      </c>
      <c r="O20" s="28">
        <f t="shared" si="1"/>
        <v>5.6940270624904414E-2</v>
      </c>
      <c r="P20" s="12">
        <v>56.940270624904414</v>
      </c>
    </row>
    <row r="21" spans="3:23" ht="15.75" x14ac:dyDescent="0.3">
      <c r="C21" s="10">
        <v>44896</v>
      </c>
      <c r="D21" s="11">
        <v>88.95629690860207</v>
      </c>
      <c r="E21" s="11">
        <v>6.5715239247311823</v>
      </c>
      <c r="F21" s="11">
        <v>1.3364407258064508</v>
      </c>
      <c r="G21" s="11">
        <v>0.1494521505376343</v>
      </c>
      <c r="H21" s="11">
        <v>0.18438521505376346</v>
      </c>
      <c r="I21" s="11">
        <v>3.2294758064516163E-2</v>
      </c>
      <c r="J21" s="11">
        <v>2.7667338709677369E-2</v>
      </c>
      <c r="K21" s="11">
        <v>3.1524327956989263E-2</v>
      </c>
      <c r="L21" s="11">
        <v>0.97379516129032184</v>
      </c>
      <c r="M21" s="11">
        <v>1.7366233870967767</v>
      </c>
      <c r="N21" s="14">
        <v>78.766145554815864</v>
      </c>
      <c r="O21" s="28">
        <f t="shared" si="1"/>
        <v>5.6937381188473545E-2</v>
      </c>
      <c r="P21" s="12">
        <v>56.937381188473545</v>
      </c>
      <c r="R21" s="27"/>
    </row>
    <row r="22" spans="3:23" x14ac:dyDescent="0.2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19"/>
    </row>
    <row r="23" spans="3:23" x14ac:dyDescent="0.25">
      <c r="C23" s="20" t="s">
        <v>17</v>
      </c>
      <c r="D23" s="21">
        <f>AVERAGE(D10:D21)</f>
        <v>91.577805415056403</v>
      </c>
      <c r="E23" s="21">
        <f t="shared" ref="E23:O23" si="2">AVERAGE(E10:E21)</f>
        <v>4.9808690522737598</v>
      </c>
      <c r="F23" s="21">
        <f t="shared" si="2"/>
        <v>0.97476318653477845</v>
      </c>
      <c r="G23" s="21">
        <f t="shared" si="2"/>
        <v>0.13868192672362453</v>
      </c>
      <c r="H23" s="21">
        <f t="shared" si="2"/>
        <v>0.14886757201131987</v>
      </c>
      <c r="I23" s="21">
        <f t="shared" si="2"/>
        <v>3.0740476337252323E-2</v>
      </c>
      <c r="J23" s="21">
        <f t="shared" si="2"/>
        <v>2.5169547928172817E-2</v>
      </c>
      <c r="K23" s="21">
        <f t="shared" si="2"/>
        <v>3.3874085595940934E-2</v>
      </c>
      <c r="L23" s="21">
        <f t="shared" si="2"/>
        <v>0.85954193887541719</v>
      </c>
      <c r="M23" s="21">
        <f t="shared" si="2"/>
        <v>1.1511283015446814</v>
      </c>
      <c r="N23" s="21">
        <f t="shared" si="2"/>
        <v>81.901803853825911</v>
      </c>
      <c r="O23" s="22">
        <f t="shared" si="2"/>
        <v>5.6387405594537622E-2</v>
      </c>
      <c r="P23" s="22">
        <f t="shared" ref="P23" si="3">AVERAGE(P10:P21)</f>
        <v>56.387405594537633</v>
      </c>
    </row>
    <row r="24" spans="3:23" x14ac:dyDescent="0.2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5"/>
    </row>
    <row r="27" spans="3:23" x14ac:dyDescent="0.25">
      <c r="C27" s="1" t="s">
        <v>18</v>
      </c>
    </row>
    <row r="28" spans="3:23" ht="15.75" x14ac:dyDescent="0.3">
      <c r="N28" s="29"/>
      <c r="O28" s="30"/>
      <c r="P28" s="30"/>
      <c r="Q28" s="30"/>
      <c r="R28" s="30"/>
      <c r="S28" s="30"/>
      <c r="T28" s="30"/>
      <c r="U28" s="30"/>
      <c r="V28" s="30"/>
      <c r="W28" s="30"/>
    </row>
    <row r="29" spans="3:23" ht="15.75" x14ac:dyDescent="0.3">
      <c r="Q29" s="30"/>
      <c r="R29" s="30"/>
    </row>
  </sheetData>
  <mergeCells count="2">
    <mergeCell ref="G5:I5"/>
    <mergeCell ref="G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7F64-49E7-4FDC-BE16-C6F1519509E4}">
  <dimension ref="C2:R27"/>
  <sheetViews>
    <sheetView topLeftCell="A6" workbookViewId="0">
      <selection activeCell="O22" sqref="O22"/>
    </sheetView>
  </sheetViews>
  <sheetFormatPr defaultRowHeight="15" x14ac:dyDescent="0.25"/>
  <cols>
    <col min="7" max="7" width="13.5703125" customWidth="1"/>
  </cols>
  <sheetData>
    <row r="2" spans="3:16" x14ac:dyDescent="0.25">
      <c r="K2" s="2"/>
    </row>
    <row r="3" spans="3:16" ht="15.75" x14ac:dyDescent="0.25">
      <c r="H3" s="3">
        <v>2021</v>
      </c>
    </row>
    <row r="5" spans="3:16" ht="15.75" x14ac:dyDescent="0.25">
      <c r="G5" s="31" t="s">
        <v>0</v>
      </c>
      <c r="H5" s="32"/>
      <c r="I5" s="32"/>
      <c r="J5" s="4"/>
    </row>
    <row r="6" spans="3:16" x14ac:dyDescent="0.25">
      <c r="G6" s="33" t="s">
        <v>1</v>
      </c>
      <c r="H6" s="33"/>
      <c r="I6" s="33"/>
      <c r="J6" s="2"/>
    </row>
    <row r="8" spans="3:16" x14ac:dyDescent="0.25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2"/>
    </row>
    <row r="9" spans="3:16" x14ac:dyDescent="0.25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2"/>
    </row>
    <row r="10" spans="3:16" x14ac:dyDescent="0.25">
      <c r="C10" s="10">
        <v>44197</v>
      </c>
      <c r="D10" s="11">
        <v>94.607244489247336</v>
      </c>
      <c r="E10" s="11">
        <v>3.5792499999999969</v>
      </c>
      <c r="F10" s="11">
        <v>0.57752338709677431</v>
      </c>
      <c r="G10" s="11">
        <v>0.11512284946236555</v>
      </c>
      <c r="H10" s="11">
        <v>0.13635524193548373</v>
      </c>
      <c r="I10" s="11">
        <v>3.2234677419354853E-2</v>
      </c>
      <c r="J10" s="11">
        <v>2.4768951612903236E-2</v>
      </c>
      <c r="K10" s="11">
        <v>2.9202688172042992E-2</v>
      </c>
      <c r="L10" s="11">
        <v>0.35014798387096718</v>
      </c>
      <c r="M10" s="11">
        <v>0.54823494623655944</v>
      </c>
      <c r="N10" s="11">
        <v>85.180494310980379</v>
      </c>
      <c r="O10" s="12">
        <f>55.8252770880161/1000</f>
        <v>5.5825277088016101E-2</v>
      </c>
      <c r="P10" s="13"/>
    </row>
    <row r="11" spans="3:16" x14ac:dyDescent="0.25">
      <c r="C11" s="10">
        <v>44228</v>
      </c>
      <c r="D11" s="11">
        <v>94.020468005952466</v>
      </c>
      <c r="E11" s="11">
        <v>3.8130354166666685</v>
      </c>
      <c r="F11" s="11">
        <v>0.81230312499999968</v>
      </c>
      <c r="G11" s="11">
        <v>0.15344419642857141</v>
      </c>
      <c r="H11" s="11">
        <v>0.20028422619047601</v>
      </c>
      <c r="I11" s="11">
        <v>4.7663392857142849E-2</v>
      </c>
      <c r="J11" s="11">
        <v>3.5722321428571464E-2</v>
      </c>
      <c r="K11" s="11">
        <v>3.2203422619047684E-2</v>
      </c>
      <c r="L11" s="11">
        <v>0.3192355654761907</v>
      </c>
      <c r="M11" s="11">
        <v>0.5655979166666667</v>
      </c>
      <c r="N11" s="11">
        <v>82.764144980313688</v>
      </c>
      <c r="O11" s="12">
        <f>55.9399301255801/1000</f>
        <v>5.5939930125580101E-2</v>
      </c>
      <c r="P11" s="13"/>
    </row>
    <row r="12" spans="3:16" x14ac:dyDescent="0.25">
      <c r="C12" s="10">
        <v>44256</v>
      </c>
      <c r="D12" s="11">
        <v>94.5716310915208</v>
      </c>
      <c r="E12" s="11">
        <v>3.5541273472409167</v>
      </c>
      <c r="F12" s="11">
        <v>0.67017082503364711</v>
      </c>
      <c r="G12" s="11">
        <v>0.13213804710632546</v>
      </c>
      <c r="H12" s="11">
        <v>0.16603969986541064</v>
      </c>
      <c r="I12" s="11">
        <v>4.0013698519515674E-2</v>
      </c>
      <c r="J12" s="11">
        <v>2.97538855989232E-2</v>
      </c>
      <c r="K12" s="11">
        <v>2.9463755047106341E-2</v>
      </c>
      <c r="L12" s="11">
        <v>0.30302164872139947</v>
      </c>
      <c r="M12" s="11">
        <v>0.5036418775235536</v>
      </c>
      <c r="N12" s="11">
        <v>84.233059432647622</v>
      </c>
      <c r="O12" s="12">
        <f>55.848303185219/1000</f>
        <v>5.5848303185219002E-2</v>
      </c>
      <c r="P12" s="13"/>
    </row>
    <row r="13" spans="3:16" x14ac:dyDescent="0.25">
      <c r="C13" s="10">
        <v>44287</v>
      </c>
      <c r="D13" s="11">
        <v>95.948036805555518</v>
      </c>
      <c r="E13" s="11">
        <v>2.9970720833333333</v>
      </c>
      <c r="F13" s="11">
        <v>0.21534527777777757</v>
      </c>
      <c r="G13" s="11">
        <v>5.8710138888889062E-2</v>
      </c>
      <c r="H13" s="11">
        <v>4.6531388888888789E-2</v>
      </c>
      <c r="I13" s="11">
        <v>1.1697361111111113E-2</v>
      </c>
      <c r="J13" s="11">
        <v>9.3147222222221965E-3</v>
      </c>
      <c r="K13" s="11">
        <v>2.1971805555555522E-2</v>
      </c>
      <c r="L13" s="11">
        <v>0.2789706944444445</v>
      </c>
      <c r="M13" s="11">
        <v>0.40789111111111126</v>
      </c>
      <c r="N13" s="11">
        <v>89.773118487944927</v>
      </c>
      <c r="O13" s="12">
        <f>55.5296152670922/1000</f>
        <v>5.55296152670922E-2</v>
      </c>
      <c r="P13" s="13"/>
    </row>
    <row r="14" spans="3:16" x14ac:dyDescent="0.25">
      <c r="C14" s="10">
        <v>44317</v>
      </c>
      <c r="D14" s="11">
        <v>96.027540591397795</v>
      </c>
      <c r="E14" s="11">
        <v>2.9474663978494653</v>
      </c>
      <c r="F14" s="11">
        <v>0.19907204301075276</v>
      </c>
      <c r="G14" s="11">
        <v>5.7668413978494724E-2</v>
      </c>
      <c r="H14" s="11">
        <v>4.3103763440860268E-2</v>
      </c>
      <c r="I14" s="11">
        <v>1.1068279569892495E-2</v>
      </c>
      <c r="J14" s="11">
        <v>8.6923387096773993E-3</v>
      </c>
      <c r="K14" s="11">
        <v>2.1624327956989244E-2</v>
      </c>
      <c r="L14" s="11">
        <v>0.28572889784946254</v>
      </c>
      <c r="M14" s="11">
        <v>0.39813870967741899</v>
      </c>
      <c r="N14" s="11">
        <v>90.015758806115713</v>
      </c>
      <c r="O14" s="12">
        <f>55.5001685521222/1000</f>
        <v>5.5500168552122198E-2</v>
      </c>
      <c r="P14" s="13"/>
    </row>
    <row r="15" spans="3:16" x14ac:dyDescent="0.25">
      <c r="C15" s="10">
        <v>44348</v>
      </c>
      <c r="D15" s="11">
        <v>96.352747158333401</v>
      </c>
      <c r="E15" s="11">
        <v>2.8404394472222245</v>
      </c>
      <c r="F15" s="11">
        <v>7.4619430555555463E-2</v>
      </c>
      <c r="G15" s="11">
        <v>3.9246780555555527E-2</v>
      </c>
      <c r="H15" s="11">
        <v>1.2686616666666648E-2</v>
      </c>
      <c r="I15" s="11">
        <v>4.2088930555555567E-3</v>
      </c>
      <c r="J15" s="11">
        <v>3.6903236111111093E-3</v>
      </c>
      <c r="K15" s="11">
        <v>2.0771531944444463E-2</v>
      </c>
      <c r="L15" s="11">
        <v>0.26605127083333358</v>
      </c>
      <c r="M15" s="11">
        <v>0.38576041388888865</v>
      </c>
      <c r="N15" s="11">
        <v>91.591441016166158</v>
      </c>
      <c r="O15" s="12">
        <f>55.4255699922857/1000</f>
        <v>5.5425569992285699E-2</v>
      </c>
      <c r="P15" s="13"/>
    </row>
    <row r="16" spans="3:16" x14ac:dyDescent="0.25">
      <c r="C16" s="10">
        <v>44378</v>
      </c>
      <c r="D16" s="11">
        <v>94.861962634408584</v>
      </c>
      <c r="E16" s="11">
        <v>3.4840809139784938</v>
      </c>
      <c r="F16" s="11">
        <v>0.27514435483870953</v>
      </c>
      <c r="G16" s="11">
        <v>6.1099327956989212E-2</v>
      </c>
      <c r="H16" s="11">
        <v>3.8864381720430191E-2</v>
      </c>
      <c r="I16" s="11">
        <v>1.044314516129034E-2</v>
      </c>
      <c r="J16" s="11">
        <v>8.5380376344086125E-3</v>
      </c>
      <c r="K16" s="11">
        <v>2.4892338709677466E-2</v>
      </c>
      <c r="L16" s="11">
        <v>0.52524274193548359</v>
      </c>
      <c r="M16" s="11">
        <v>0.70763696236559159</v>
      </c>
      <c r="N16" s="11">
        <v>88.703389563220284</v>
      </c>
      <c r="O16" s="12">
        <f>55.7369401826188/1000</f>
        <v>5.5736940182618801E-2</v>
      </c>
      <c r="P16" s="13"/>
    </row>
    <row r="17" spans="3:18" x14ac:dyDescent="0.25">
      <c r="C17" s="10">
        <v>44409</v>
      </c>
      <c r="D17" s="11">
        <v>96.241770967741999</v>
      </c>
      <c r="E17" s="11">
        <v>2.8769155913978466</v>
      </c>
      <c r="F17" s="11">
        <v>0.1158333333333334</v>
      </c>
      <c r="G17" s="11">
        <v>4.2772043010752721E-2</v>
      </c>
      <c r="H17" s="11">
        <v>2.00858870967742E-2</v>
      </c>
      <c r="I17" s="11">
        <v>5.3232526881720416E-3</v>
      </c>
      <c r="J17" s="11">
        <v>4.9182795698924798E-3</v>
      </c>
      <c r="K17" s="11">
        <v>2.2984946236559112E-2</v>
      </c>
      <c r="L17" s="11">
        <v>0.27452795698924731</v>
      </c>
      <c r="M17" s="11">
        <v>0.39500779569892497</v>
      </c>
      <c r="N17" s="11">
        <v>91.133446091670223</v>
      </c>
      <c r="O17" s="12">
        <f>55.4585400616485/1000</f>
        <v>5.5458540061648499E-2</v>
      </c>
      <c r="P17" s="13"/>
    </row>
    <row r="18" spans="3:18" x14ac:dyDescent="0.25">
      <c r="C18" s="10">
        <v>44440</v>
      </c>
      <c r="D18" s="11">
        <v>96.430324027777729</v>
      </c>
      <c r="E18" s="11">
        <v>2.772991944444446</v>
      </c>
      <c r="F18" s="11">
        <v>6.3546388888888958E-2</v>
      </c>
      <c r="G18" s="11">
        <v>3.8799999999999966E-2</v>
      </c>
      <c r="H18" s="11">
        <v>1.0492361111111126E-2</v>
      </c>
      <c r="I18" s="11">
        <v>3.9790277777777836E-3</v>
      </c>
      <c r="J18" s="11">
        <v>3.4093055555555738E-3</v>
      </c>
      <c r="K18" s="11">
        <v>2.1304305555555587E-2</v>
      </c>
      <c r="L18" s="11">
        <v>0.27793152777777841</v>
      </c>
      <c r="M18" s="11">
        <v>0.37714305555555588</v>
      </c>
      <c r="N18" s="11">
        <v>91.875313519592822</v>
      </c>
      <c r="O18" s="12">
        <f>55.4191303451968/1000</f>
        <v>5.5419130345196799E-2</v>
      </c>
      <c r="P18" s="13"/>
    </row>
    <row r="19" spans="3:18" x14ac:dyDescent="0.25">
      <c r="C19" s="10">
        <v>44470</v>
      </c>
      <c r="D19" s="11">
        <v>96.330727248322006</v>
      </c>
      <c r="E19" s="11">
        <v>2.847082281879195</v>
      </c>
      <c r="F19" s="11">
        <v>7.6527248322147592E-2</v>
      </c>
      <c r="G19" s="11">
        <v>4.0006711409395962E-2</v>
      </c>
      <c r="H19" s="11">
        <v>1.2991275167785251E-2</v>
      </c>
      <c r="I19" s="11">
        <v>4.3449664429530402E-3</v>
      </c>
      <c r="J19" s="11">
        <v>3.8771812080536888E-3</v>
      </c>
      <c r="K19" s="11">
        <v>2.1152080536912699E-2</v>
      </c>
      <c r="L19" s="11">
        <v>0.26415127516778503</v>
      </c>
      <c r="M19" s="11">
        <v>0.39924456375838929</v>
      </c>
      <c r="N19" s="11">
        <v>91.595772832748168</v>
      </c>
      <c r="O19" s="12">
        <f>55.4426134500352/1000</f>
        <v>5.5442613450035205E-2</v>
      </c>
      <c r="P19" s="13"/>
    </row>
    <row r="20" spans="3:18" x14ac:dyDescent="0.25">
      <c r="C20" s="10">
        <v>44501</v>
      </c>
      <c r="D20" s="11">
        <v>96.133715555555526</v>
      </c>
      <c r="E20" s="11">
        <v>2.9166468055555539</v>
      </c>
      <c r="F20" s="11">
        <v>0.14915402777777775</v>
      </c>
      <c r="G20" s="11">
        <v>4.7460555555555575E-2</v>
      </c>
      <c r="H20" s="11">
        <v>2.7964583333333373E-2</v>
      </c>
      <c r="I20" s="11">
        <v>7.1694444444444583E-3</v>
      </c>
      <c r="J20" s="11">
        <v>6.1881944444444528E-3</v>
      </c>
      <c r="K20" s="11">
        <v>2.1819027777777791E-2</v>
      </c>
      <c r="L20" s="11">
        <v>0.28609777777777817</v>
      </c>
      <c r="M20" s="11">
        <v>0.40384194444444416</v>
      </c>
      <c r="N20" s="11">
        <v>90.715976234644771</v>
      </c>
      <c r="O20" s="12">
        <f>55.4879828982211/1000</f>
        <v>5.54879828982211E-2</v>
      </c>
      <c r="P20" s="13"/>
    </row>
    <row r="21" spans="3:18" ht="15.75" x14ac:dyDescent="0.3">
      <c r="C21" s="10">
        <v>44531</v>
      </c>
      <c r="D21" s="11">
        <v>96.009576612903075</v>
      </c>
      <c r="E21" s="11">
        <v>2.9997954301075294</v>
      </c>
      <c r="F21" s="11">
        <v>0.16794247311827967</v>
      </c>
      <c r="G21" s="11">
        <v>5.2116801075268809E-2</v>
      </c>
      <c r="H21" s="11">
        <v>3.4034274193548465E-2</v>
      </c>
      <c r="I21" s="11">
        <v>8.9788978494623421E-3</v>
      </c>
      <c r="J21" s="11">
        <v>7.4131720430107148E-3</v>
      </c>
      <c r="K21" s="11">
        <v>2.2029704301075266E-2</v>
      </c>
      <c r="L21" s="11">
        <v>0.2772124999999997</v>
      </c>
      <c r="M21" s="11">
        <v>0.4211318548387098</v>
      </c>
      <c r="N21" s="14">
        <v>90.281636110230167</v>
      </c>
      <c r="O21" s="12">
        <f>55.5128730709006/1000</f>
        <v>5.5512873070900602E-2</v>
      </c>
      <c r="P21" s="13"/>
      <c r="R21" s="27"/>
    </row>
    <row r="22" spans="3:18" x14ac:dyDescent="0.2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2"/>
    </row>
    <row r="23" spans="3:18" x14ac:dyDescent="0.25">
      <c r="C23" s="20" t="s">
        <v>17</v>
      </c>
      <c r="D23" s="21">
        <f>AVERAGE(D10:D21)</f>
        <v>95.627978765726354</v>
      </c>
      <c r="E23" s="21">
        <f t="shared" ref="E23:O23" si="0">AVERAGE(E10:E21)</f>
        <v>3.1357419716396393</v>
      </c>
      <c r="F23" s="21">
        <f t="shared" si="0"/>
        <v>0.28309849289613703</v>
      </c>
      <c r="G23" s="21">
        <f t="shared" si="0"/>
        <v>6.9882155452347008E-2</v>
      </c>
      <c r="H23" s="21">
        <f t="shared" si="0"/>
        <v>6.2452808300897382E-2</v>
      </c>
      <c r="I23" s="21">
        <f t="shared" si="0"/>
        <v>1.5593753074722709E-2</v>
      </c>
      <c r="J23" s="21">
        <f t="shared" si="0"/>
        <v>1.2190559469897845E-2</v>
      </c>
      <c r="K23" s="21">
        <f t="shared" si="0"/>
        <v>2.4118327867728679E-2</v>
      </c>
      <c r="L23" s="21">
        <f t="shared" si="0"/>
        <v>0.30902665340365582</v>
      </c>
      <c r="M23" s="21">
        <f t="shared" si="0"/>
        <v>0.45943926264715129</v>
      </c>
      <c r="N23" s="21">
        <f t="shared" si="0"/>
        <v>88.988629282189592</v>
      </c>
      <c r="O23" s="22">
        <f t="shared" si="0"/>
        <v>5.55939120182447E-2</v>
      </c>
      <c r="P23" s="2"/>
    </row>
    <row r="24" spans="3:18" x14ac:dyDescent="0.2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"/>
    </row>
    <row r="27" spans="3:18" x14ac:dyDescent="0.25">
      <c r="C27" s="1" t="s">
        <v>18</v>
      </c>
    </row>
  </sheetData>
  <mergeCells count="2">
    <mergeCell ref="G5:I5"/>
    <mergeCell ref="G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27"/>
  <sheetViews>
    <sheetView topLeftCell="A7" workbookViewId="0">
      <selection activeCell="I35" sqref="I35:I36"/>
    </sheetView>
  </sheetViews>
  <sheetFormatPr defaultRowHeight="15" x14ac:dyDescent="0.25"/>
  <cols>
    <col min="7" max="7" width="13.5703125" customWidth="1"/>
  </cols>
  <sheetData>
    <row r="2" spans="3:16" x14ac:dyDescent="0.25">
      <c r="K2" s="2"/>
    </row>
    <row r="3" spans="3:16" ht="15.75" x14ac:dyDescent="0.25">
      <c r="H3" s="3">
        <v>2020</v>
      </c>
    </row>
    <row r="5" spans="3:16" ht="15.75" x14ac:dyDescent="0.25">
      <c r="G5" s="31" t="s">
        <v>0</v>
      </c>
      <c r="H5" s="32"/>
      <c r="I5" s="32"/>
      <c r="J5" s="4"/>
    </row>
    <row r="6" spans="3:16" x14ac:dyDescent="0.25">
      <c r="G6" s="33" t="s">
        <v>1</v>
      </c>
      <c r="H6" s="33"/>
      <c r="I6" s="33"/>
      <c r="J6" s="2"/>
    </row>
    <row r="8" spans="3:16" x14ac:dyDescent="0.25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2"/>
    </row>
    <row r="9" spans="3:16" x14ac:dyDescent="0.25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2"/>
    </row>
    <row r="10" spans="3:16" x14ac:dyDescent="0.25">
      <c r="C10" s="10">
        <v>43831</v>
      </c>
      <c r="D10" s="11">
        <v>92.343055913978517</v>
      </c>
      <c r="E10" s="11">
        <v>4.5352676075268796</v>
      </c>
      <c r="F10" s="11">
        <v>1.3669590053763443</v>
      </c>
      <c r="G10" s="11">
        <v>0.23688830645161257</v>
      </c>
      <c r="H10" s="11">
        <v>0.35360053763440813</v>
      </c>
      <c r="I10" s="11">
        <v>8.1646505376344103E-2</v>
      </c>
      <c r="J10" s="11">
        <v>6.2038037634408592E-2</v>
      </c>
      <c r="K10" s="11">
        <v>4.1654301075268838E-2</v>
      </c>
      <c r="L10" s="11">
        <v>0.28616102150537592</v>
      </c>
      <c r="M10" s="11">
        <v>0.69270752688172077</v>
      </c>
      <c r="N10" s="11">
        <v>78.0709048441161</v>
      </c>
      <c r="O10" s="12">
        <v>5.6330554129765897E-2</v>
      </c>
      <c r="P10" s="13"/>
    </row>
    <row r="11" spans="3:16" x14ac:dyDescent="0.25">
      <c r="C11" s="10">
        <v>43862</v>
      </c>
      <c r="D11" s="11">
        <v>92.702434339080455</v>
      </c>
      <c r="E11" s="11">
        <v>4.393152155172416</v>
      </c>
      <c r="F11" s="11">
        <v>1.2507800287356312</v>
      </c>
      <c r="G11" s="11">
        <v>0.21572399425287328</v>
      </c>
      <c r="H11" s="11">
        <v>0.32036206896551722</v>
      </c>
      <c r="I11" s="11">
        <v>7.3289942528735511E-2</v>
      </c>
      <c r="J11" s="11">
        <v>5.5863074712643693E-2</v>
      </c>
      <c r="K11" s="11">
        <v>3.8961637931034569E-2</v>
      </c>
      <c r="L11" s="11">
        <v>0.28737887931034517</v>
      </c>
      <c r="M11" s="11">
        <v>0.66216853448275903</v>
      </c>
      <c r="N11" s="11">
        <v>79.001162467093053</v>
      </c>
      <c r="O11" s="12">
        <f>56.2449272615233/1000</f>
        <v>5.6244927261523303E-2</v>
      </c>
      <c r="P11" s="13"/>
    </row>
    <row r="12" spans="3:16" x14ac:dyDescent="0.25">
      <c r="C12" s="10">
        <v>43891</v>
      </c>
      <c r="D12" s="11">
        <v>93.252869720000007</v>
      </c>
      <c r="E12" s="11">
        <v>4.1707674289999996</v>
      </c>
      <c r="F12" s="11">
        <v>1.068885061</v>
      </c>
      <c r="G12" s="11">
        <v>0.189425976</v>
      </c>
      <c r="H12" s="11">
        <v>0.27151561200000002</v>
      </c>
      <c r="I12" s="11">
        <v>6.2908074999999994E-2</v>
      </c>
      <c r="J12" s="11">
        <v>4.7703634000000002E-2</v>
      </c>
      <c r="K12" s="11">
        <v>3.6598789E-2</v>
      </c>
      <c r="L12" s="11">
        <v>0.28271655499999998</v>
      </c>
      <c r="M12" s="11">
        <v>0.61669125199999997</v>
      </c>
      <c r="N12" s="11">
        <v>80.380844300000007</v>
      </c>
      <c r="O12" s="12">
        <f>56.13335345/1000</f>
        <v>5.6133353449999999E-2</v>
      </c>
      <c r="P12" s="13"/>
    </row>
    <row r="13" spans="3:16" x14ac:dyDescent="0.25">
      <c r="C13" s="10">
        <v>43922</v>
      </c>
      <c r="D13" s="11">
        <v>95.202280000000002</v>
      </c>
      <c r="E13" s="11">
        <v>3.3202729999999998</v>
      </c>
      <c r="F13" s="11">
        <v>0.446436</v>
      </c>
      <c r="G13" s="11">
        <v>8.8528999999999997E-2</v>
      </c>
      <c r="H13" s="11">
        <v>0.10428900000000001</v>
      </c>
      <c r="I13" s="11">
        <v>2.2993E-2</v>
      </c>
      <c r="J13" s="11">
        <v>1.8575000000000001E-2</v>
      </c>
      <c r="K13" s="11">
        <v>2.4617E-2</v>
      </c>
      <c r="L13" s="11">
        <v>0.293543</v>
      </c>
      <c r="M13" s="11">
        <v>0.47873700000000002</v>
      </c>
      <c r="N13" s="11">
        <v>86.778729999999996</v>
      </c>
      <c r="O13" s="12">
        <f>55.71048/1000</f>
        <v>5.571048E-2</v>
      </c>
      <c r="P13" s="13"/>
    </row>
    <row r="14" spans="3:16" x14ac:dyDescent="0.25">
      <c r="C14" s="10">
        <v>43952</v>
      </c>
      <c r="D14" s="11">
        <v>96.025305241935385</v>
      </c>
      <c r="E14" s="11">
        <v>2.9880591397849474</v>
      </c>
      <c r="F14" s="11">
        <v>0.16912701612903219</v>
      </c>
      <c r="G14" s="11">
        <v>4.6305645161290335E-2</v>
      </c>
      <c r="H14" s="11">
        <v>3.1749731182795705E-2</v>
      </c>
      <c r="I14" s="11">
        <v>6.3774193548387058E-3</v>
      </c>
      <c r="J14" s="11">
        <v>6.3330645161290026E-3</v>
      </c>
      <c r="K14" s="11">
        <v>2.1098790322580677E-2</v>
      </c>
      <c r="L14" s="11">
        <v>0.28482688172043052</v>
      </c>
      <c r="M14" s="11">
        <v>0.42095766129032264</v>
      </c>
      <c r="N14" s="11">
        <v>90.413295282436579</v>
      </c>
      <c r="O14" s="12">
        <v>5.5512594854792603E-2</v>
      </c>
      <c r="P14" s="13"/>
    </row>
    <row r="15" spans="3:16" x14ac:dyDescent="0.25">
      <c r="C15" s="10">
        <v>43983</v>
      </c>
      <c r="D15" s="11">
        <v>96.185819861111142</v>
      </c>
      <c r="E15" s="11">
        <v>2.8998630555555551</v>
      </c>
      <c r="F15" s="11">
        <v>0.12022930555555554</v>
      </c>
      <c r="G15" s="11">
        <v>4.6048333333333295E-2</v>
      </c>
      <c r="H15" s="11">
        <v>2.045472222222219E-2</v>
      </c>
      <c r="I15" s="11">
        <v>5.4197222222222242E-3</v>
      </c>
      <c r="J15" s="11">
        <v>4.54499999999999E-3</v>
      </c>
      <c r="K15" s="11">
        <v>2.061583333333334E-2</v>
      </c>
      <c r="L15" s="11">
        <v>0.2878473611111112</v>
      </c>
      <c r="M15" s="11">
        <v>0.40935319444444485</v>
      </c>
      <c r="N15" s="11">
        <v>91.040396358391803</v>
      </c>
      <c r="O15" s="12">
        <v>5.54688818769003E-2</v>
      </c>
      <c r="P15" s="13"/>
    </row>
    <row r="16" spans="3:16" x14ac:dyDescent="0.25">
      <c r="C16" s="10">
        <v>44013</v>
      </c>
      <c r="D16" s="11">
        <v>94.301578911564619</v>
      </c>
      <c r="E16" s="11">
        <v>3.7998707482993224</v>
      </c>
      <c r="F16" s="11">
        <v>0.31686149659863944</v>
      </c>
      <c r="G16" s="11">
        <v>8.2229931972789119E-2</v>
      </c>
      <c r="H16" s="11">
        <v>5.1763673469387761E-2</v>
      </c>
      <c r="I16" s="11">
        <v>1.4484897959183679E-2</v>
      </c>
      <c r="J16" s="11">
        <v>1.1499591836734695E-2</v>
      </c>
      <c r="K16" s="11">
        <v>2.9401904761904744E-2</v>
      </c>
      <c r="L16" s="11">
        <v>0.6499378231292513</v>
      </c>
      <c r="M16" s="11">
        <v>0.74253156462585024</v>
      </c>
      <c r="N16" s="11">
        <v>87.473492818839887</v>
      </c>
      <c r="O16" s="12">
        <v>5.5797880000000001E-2</v>
      </c>
      <c r="P16" s="13"/>
    </row>
    <row r="17" spans="3:18" x14ac:dyDescent="0.25">
      <c r="C17" s="10">
        <v>44044</v>
      </c>
      <c r="D17" s="11">
        <v>95.98127016129034</v>
      </c>
      <c r="E17" s="11">
        <v>3.021985349462367</v>
      </c>
      <c r="F17" s="11">
        <v>0.17724865591397865</v>
      </c>
      <c r="G17" s="11">
        <v>4.9951344086021622E-2</v>
      </c>
      <c r="H17" s="11">
        <v>3.4242338709677439E-2</v>
      </c>
      <c r="I17" s="11">
        <v>7.4041666666666969E-3</v>
      </c>
      <c r="J17" s="11">
        <v>7.1715053763440869E-3</v>
      </c>
      <c r="K17" s="11">
        <v>2.2009274193548391E-2</v>
      </c>
      <c r="L17" s="11">
        <v>0.26952204301075272</v>
      </c>
      <c r="M17" s="11">
        <v>0.42951330645161345</v>
      </c>
      <c r="N17" s="11">
        <v>90.23</v>
      </c>
      <c r="O17" s="12">
        <v>5.5522000000000002E-2</v>
      </c>
      <c r="P17" s="13"/>
    </row>
    <row r="18" spans="3:18" x14ac:dyDescent="0.25">
      <c r="C18" s="10">
        <v>44075</v>
      </c>
      <c r="D18" s="11">
        <v>96.306518611111073</v>
      </c>
      <c r="E18" s="11">
        <v>2.846968194444444</v>
      </c>
      <c r="F18" s="11">
        <v>9.6255972222222166E-2</v>
      </c>
      <c r="G18" s="11">
        <v>4.3046666666666608E-2</v>
      </c>
      <c r="H18" s="11">
        <v>1.4839305555555569E-2</v>
      </c>
      <c r="I18" s="11">
        <v>4.6640277777777791E-3</v>
      </c>
      <c r="J18" s="11">
        <v>3.7845833333333264E-3</v>
      </c>
      <c r="K18" s="11">
        <v>2.0980972222222338E-2</v>
      </c>
      <c r="L18" s="11">
        <v>0.28460458333333361</v>
      </c>
      <c r="M18" s="11">
        <v>0.37840333333333326</v>
      </c>
      <c r="N18" s="11">
        <v>91.4</v>
      </c>
      <c r="O18" s="12">
        <v>5.5440000000000003E-2</v>
      </c>
      <c r="P18" s="13"/>
    </row>
    <row r="19" spans="3:18" x14ac:dyDescent="0.25">
      <c r="C19" s="10">
        <v>44105</v>
      </c>
      <c r="D19" s="11">
        <v>96.14</v>
      </c>
      <c r="E19" s="11">
        <v>2.92</v>
      </c>
      <c r="F19" s="11">
        <v>0.16286738255033567</v>
      </c>
      <c r="G19" s="11">
        <v>4.6104966442953123E-2</v>
      </c>
      <c r="H19" s="11">
        <v>2.9537986577181229E-2</v>
      </c>
      <c r="I19" s="11">
        <v>6.3459060402684371E-3</v>
      </c>
      <c r="J19" s="11">
        <v>6.1114093959731552E-3</v>
      </c>
      <c r="K19" s="11">
        <v>2.0406577181208023E-2</v>
      </c>
      <c r="L19" s="11">
        <v>0.28366832214765109</v>
      </c>
      <c r="M19" s="11">
        <v>0.38789946308724799</v>
      </c>
      <c r="N19" s="11">
        <v>90.599660569101118</v>
      </c>
      <c r="O19" s="12">
        <v>5.547713756578046E-2</v>
      </c>
      <c r="P19" s="13"/>
    </row>
    <row r="20" spans="3:18" x14ac:dyDescent="0.25">
      <c r="C20" s="10">
        <v>44136</v>
      </c>
      <c r="D20" s="11">
        <v>96.287616527777715</v>
      </c>
      <c r="E20" s="11">
        <v>2.8713852777777782</v>
      </c>
      <c r="F20" s="11">
        <v>9.3631249999999847E-2</v>
      </c>
      <c r="G20" s="11">
        <v>4.0866805555555621E-2</v>
      </c>
      <c r="H20" s="11">
        <v>1.6935138888888826E-2</v>
      </c>
      <c r="I20" s="11">
        <v>4.8562500000000125E-3</v>
      </c>
      <c r="J20" s="11">
        <v>4.3626388888888716E-3</v>
      </c>
      <c r="K20" s="11">
        <v>2.1067916666666686E-2</v>
      </c>
      <c r="L20" s="11">
        <v>0.27158416666666718</v>
      </c>
      <c r="M20" s="11">
        <v>0.38566791666666667</v>
      </c>
      <c r="N20" s="11">
        <v>91.351407823424665</v>
      </c>
      <c r="O20" s="12">
        <v>5.545011176388067E-2</v>
      </c>
      <c r="P20" s="13"/>
    </row>
    <row r="21" spans="3:18" ht="15.75" x14ac:dyDescent="0.3">
      <c r="C21" s="10">
        <v>44166</v>
      </c>
      <c r="D21" s="11">
        <v>96.015874327956979</v>
      </c>
      <c r="E21" s="11">
        <v>2.9570809139784937</v>
      </c>
      <c r="F21" s="11">
        <v>0.18664354838709693</v>
      </c>
      <c r="G21" s="11">
        <v>5.2737768817204309E-2</v>
      </c>
      <c r="H21" s="11">
        <v>3.7563306451613029E-2</v>
      </c>
      <c r="I21" s="11">
        <v>9.07647849462365E-3</v>
      </c>
      <c r="J21" s="11">
        <v>7.8108870967741779E-3</v>
      </c>
      <c r="K21" s="11">
        <v>2.206182795698923E-2</v>
      </c>
      <c r="L21" s="11">
        <v>0.30383602150537592</v>
      </c>
      <c r="M21" s="11">
        <v>0.40754220430107568</v>
      </c>
      <c r="N21" s="14">
        <v>90.231124249959436</v>
      </c>
      <c r="O21" s="15">
        <v>5.5514991815803598E-2</v>
      </c>
      <c r="P21" s="13"/>
      <c r="R21" s="27"/>
    </row>
    <row r="22" spans="3:18" x14ac:dyDescent="0.2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2"/>
    </row>
    <row r="23" spans="3:18" x14ac:dyDescent="0.25">
      <c r="C23" s="20" t="s">
        <v>17</v>
      </c>
      <c r="D23" s="21">
        <f>AVERAGE(D10:D21)</f>
        <v>95.062051967983848</v>
      </c>
      <c r="E23" s="21">
        <f t="shared" ref="E23:O23" si="0">AVERAGE(E10:E21)</f>
        <v>3.3937227392501832</v>
      </c>
      <c r="F23" s="21">
        <f t="shared" si="0"/>
        <v>0.45466039353906962</v>
      </c>
      <c r="G23" s="21">
        <f t="shared" si="0"/>
        <v>9.482156156169165E-2</v>
      </c>
      <c r="H23" s="21">
        <f t="shared" si="0"/>
        <v>0.10723778513810393</v>
      </c>
      <c r="I23" s="21">
        <f t="shared" si="0"/>
        <v>2.4955532618388399E-2</v>
      </c>
      <c r="J23" s="21">
        <f t="shared" si="0"/>
        <v>1.9649868899269132E-2</v>
      </c>
      <c r="K23" s="21">
        <f t="shared" si="0"/>
        <v>2.6622902053729733E-2</v>
      </c>
      <c r="L23" s="21">
        <f t="shared" si="0"/>
        <v>0.31546888820335783</v>
      </c>
      <c r="M23" s="21">
        <f t="shared" si="0"/>
        <v>0.5010144131304195</v>
      </c>
      <c r="N23" s="21">
        <f t="shared" si="0"/>
        <v>87.247584892780239</v>
      </c>
      <c r="O23" s="22">
        <f t="shared" si="0"/>
        <v>5.5716909393203902E-2</v>
      </c>
      <c r="P23" s="2"/>
    </row>
    <row r="24" spans="3:18" x14ac:dyDescent="0.2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"/>
    </row>
    <row r="27" spans="3:18" x14ac:dyDescent="0.25">
      <c r="C27" s="1" t="s">
        <v>18</v>
      </c>
    </row>
  </sheetData>
  <mergeCells count="2">
    <mergeCell ref="G5:I5"/>
    <mergeCell ref="G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P27"/>
  <sheetViews>
    <sheetView workbookViewId="0">
      <selection activeCell="O10" sqref="O10"/>
    </sheetView>
  </sheetViews>
  <sheetFormatPr defaultColWidth="12.28515625" defaultRowHeight="10.5" x14ac:dyDescent="0.15"/>
  <cols>
    <col min="1" max="2" width="12.28515625" style="1"/>
    <col min="3" max="3" width="13.42578125" style="1" customWidth="1"/>
    <col min="4" max="4" width="8.85546875" style="1" bestFit="1" customWidth="1"/>
    <col min="5" max="5" width="8.28515625" style="1" bestFit="1" customWidth="1"/>
    <col min="6" max="6" width="10" style="1" bestFit="1" customWidth="1"/>
    <col min="7" max="7" width="11.42578125" style="1" bestFit="1" customWidth="1"/>
    <col min="8" max="8" width="12.5703125" style="1" bestFit="1" customWidth="1"/>
    <col min="9" max="9" width="12.28515625" style="1"/>
    <col min="10" max="10" width="13.7109375" style="1" bestFit="1" customWidth="1"/>
    <col min="11" max="11" width="9.140625" style="1" bestFit="1" customWidth="1"/>
    <col min="12" max="12" width="7.85546875" style="1" bestFit="1" customWidth="1"/>
    <col min="13" max="13" width="10.7109375" style="1" bestFit="1" customWidth="1"/>
    <col min="14" max="14" width="7.85546875" style="1" bestFit="1" customWidth="1"/>
    <col min="15" max="15" width="11.5703125" style="1" bestFit="1" customWidth="1"/>
    <col min="16" max="258" width="12.28515625" style="1"/>
    <col min="259" max="259" width="13.42578125" style="1" customWidth="1"/>
    <col min="260" max="260" width="8.85546875" style="1" bestFit="1" customWidth="1"/>
    <col min="261" max="261" width="8.28515625" style="1" bestFit="1" customWidth="1"/>
    <col min="262" max="262" width="10" style="1" bestFit="1" customWidth="1"/>
    <col min="263" max="263" width="11.42578125" style="1" bestFit="1" customWidth="1"/>
    <col min="264" max="264" width="12.5703125" style="1" bestFit="1" customWidth="1"/>
    <col min="265" max="265" width="12.28515625" style="1"/>
    <col min="266" max="266" width="13.7109375" style="1" bestFit="1" customWidth="1"/>
    <col min="267" max="267" width="9.140625" style="1" bestFit="1" customWidth="1"/>
    <col min="268" max="268" width="7.85546875" style="1" bestFit="1" customWidth="1"/>
    <col min="269" max="269" width="10.7109375" style="1" bestFit="1" customWidth="1"/>
    <col min="270" max="270" width="7.85546875" style="1" bestFit="1" customWidth="1"/>
    <col min="271" max="271" width="11.5703125" style="1" bestFit="1" customWidth="1"/>
    <col min="272" max="514" width="12.28515625" style="1"/>
    <col min="515" max="515" width="13.42578125" style="1" customWidth="1"/>
    <col min="516" max="516" width="8.85546875" style="1" bestFit="1" customWidth="1"/>
    <col min="517" max="517" width="8.28515625" style="1" bestFit="1" customWidth="1"/>
    <col min="518" max="518" width="10" style="1" bestFit="1" customWidth="1"/>
    <col min="519" max="519" width="11.42578125" style="1" bestFit="1" customWidth="1"/>
    <col min="520" max="520" width="12.5703125" style="1" bestFit="1" customWidth="1"/>
    <col min="521" max="521" width="12.28515625" style="1"/>
    <col min="522" max="522" width="13.7109375" style="1" bestFit="1" customWidth="1"/>
    <col min="523" max="523" width="9.140625" style="1" bestFit="1" customWidth="1"/>
    <col min="524" max="524" width="7.85546875" style="1" bestFit="1" customWidth="1"/>
    <col min="525" max="525" width="10.7109375" style="1" bestFit="1" customWidth="1"/>
    <col min="526" max="526" width="7.85546875" style="1" bestFit="1" customWidth="1"/>
    <col min="527" max="527" width="11.5703125" style="1" bestFit="1" customWidth="1"/>
    <col min="528" max="770" width="12.28515625" style="1"/>
    <col min="771" max="771" width="13.42578125" style="1" customWidth="1"/>
    <col min="772" max="772" width="8.85546875" style="1" bestFit="1" customWidth="1"/>
    <col min="773" max="773" width="8.28515625" style="1" bestFit="1" customWidth="1"/>
    <col min="774" max="774" width="10" style="1" bestFit="1" customWidth="1"/>
    <col min="775" max="775" width="11.42578125" style="1" bestFit="1" customWidth="1"/>
    <col min="776" max="776" width="12.5703125" style="1" bestFit="1" customWidth="1"/>
    <col min="777" max="777" width="12.28515625" style="1"/>
    <col min="778" max="778" width="13.7109375" style="1" bestFit="1" customWidth="1"/>
    <col min="779" max="779" width="9.140625" style="1" bestFit="1" customWidth="1"/>
    <col min="780" max="780" width="7.85546875" style="1" bestFit="1" customWidth="1"/>
    <col min="781" max="781" width="10.7109375" style="1" bestFit="1" customWidth="1"/>
    <col min="782" max="782" width="7.85546875" style="1" bestFit="1" customWidth="1"/>
    <col min="783" max="783" width="11.5703125" style="1" bestFit="1" customWidth="1"/>
    <col min="784" max="1026" width="12.28515625" style="1"/>
    <col min="1027" max="1027" width="13.42578125" style="1" customWidth="1"/>
    <col min="1028" max="1028" width="8.85546875" style="1" bestFit="1" customWidth="1"/>
    <col min="1029" max="1029" width="8.28515625" style="1" bestFit="1" customWidth="1"/>
    <col min="1030" max="1030" width="10" style="1" bestFit="1" customWidth="1"/>
    <col min="1031" max="1031" width="11.42578125" style="1" bestFit="1" customWidth="1"/>
    <col min="1032" max="1032" width="12.5703125" style="1" bestFit="1" customWidth="1"/>
    <col min="1033" max="1033" width="12.28515625" style="1"/>
    <col min="1034" max="1034" width="13.7109375" style="1" bestFit="1" customWidth="1"/>
    <col min="1035" max="1035" width="9.140625" style="1" bestFit="1" customWidth="1"/>
    <col min="1036" max="1036" width="7.85546875" style="1" bestFit="1" customWidth="1"/>
    <col min="1037" max="1037" width="10.7109375" style="1" bestFit="1" customWidth="1"/>
    <col min="1038" max="1038" width="7.85546875" style="1" bestFit="1" customWidth="1"/>
    <col min="1039" max="1039" width="11.5703125" style="1" bestFit="1" customWidth="1"/>
    <col min="1040" max="1282" width="12.28515625" style="1"/>
    <col min="1283" max="1283" width="13.42578125" style="1" customWidth="1"/>
    <col min="1284" max="1284" width="8.85546875" style="1" bestFit="1" customWidth="1"/>
    <col min="1285" max="1285" width="8.28515625" style="1" bestFit="1" customWidth="1"/>
    <col min="1286" max="1286" width="10" style="1" bestFit="1" customWidth="1"/>
    <col min="1287" max="1287" width="11.42578125" style="1" bestFit="1" customWidth="1"/>
    <col min="1288" max="1288" width="12.5703125" style="1" bestFit="1" customWidth="1"/>
    <col min="1289" max="1289" width="12.28515625" style="1"/>
    <col min="1290" max="1290" width="13.7109375" style="1" bestFit="1" customWidth="1"/>
    <col min="1291" max="1291" width="9.140625" style="1" bestFit="1" customWidth="1"/>
    <col min="1292" max="1292" width="7.85546875" style="1" bestFit="1" customWidth="1"/>
    <col min="1293" max="1293" width="10.7109375" style="1" bestFit="1" customWidth="1"/>
    <col min="1294" max="1294" width="7.85546875" style="1" bestFit="1" customWidth="1"/>
    <col min="1295" max="1295" width="11.5703125" style="1" bestFit="1" customWidth="1"/>
    <col min="1296" max="1538" width="12.28515625" style="1"/>
    <col min="1539" max="1539" width="13.42578125" style="1" customWidth="1"/>
    <col min="1540" max="1540" width="8.85546875" style="1" bestFit="1" customWidth="1"/>
    <col min="1541" max="1541" width="8.28515625" style="1" bestFit="1" customWidth="1"/>
    <col min="1542" max="1542" width="10" style="1" bestFit="1" customWidth="1"/>
    <col min="1543" max="1543" width="11.42578125" style="1" bestFit="1" customWidth="1"/>
    <col min="1544" max="1544" width="12.5703125" style="1" bestFit="1" customWidth="1"/>
    <col min="1545" max="1545" width="12.28515625" style="1"/>
    <col min="1546" max="1546" width="13.7109375" style="1" bestFit="1" customWidth="1"/>
    <col min="1547" max="1547" width="9.140625" style="1" bestFit="1" customWidth="1"/>
    <col min="1548" max="1548" width="7.85546875" style="1" bestFit="1" customWidth="1"/>
    <col min="1549" max="1549" width="10.7109375" style="1" bestFit="1" customWidth="1"/>
    <col min="1550" max="1550" width="7.85546875" style="1" bestFit="1" customWidth="1"/>
    <col min="1551" max="1551" width="11.5703125" style="1" bestFit="1" customWidth="1"/>
    <col min="1552" max="1794" width="12.28515625" style="1"/>
    <col min="1795" max="1795" width="13.42578125" style="1" customWidth="1"/>
    <col min="1796" max="1796" width="8.85546875" style="1" bestFit="1" customWidth="1"/>
    <col min="1797" max="1797" width="8.28515625" style="1" bestFit="1" customWidth="1"/>
    <col min="1798" max="1798" width="10" style="1" bestFit="1" customWidth="1"/>
    <col min="1799" max="1799" width="11.42578125" style="1" bestFit="1" customWidth="1"/>
    <col min="1800" max="1800" width="12.5703125" style="1" bestFit="1" customWidth="1"/>
    <col min="1801" max="1801" width="12.28515625" style="1"/>
    <col min="1802" max="1802" width="13.7109375" style="1" bestFit="1" customWidth="1"/>
    <col min="1803" max="1803" width="9.140625" style="1" bestFit="1" customWidth="1"/>
    <col min="1804" max="1804" width="7.85546875" style="1" bestFit="1" customWidth="1"/>
    <col min="1805" max="1805" width="10.7109375" style="1" bestFit="1" customWidth="1"/>
    <col min="1806" max="1806" width="7.85546875" style="1" bestFit="1" customWidth="1"/>
    <col min="1807" max="1807" width="11.5703125" style="1" bestFit="1" customWidth="1"/>
    <col min="1808" max="2050" width="12.28515625" style="1"/>
    <col min="2051" max="2051" width="13.42578125" style="1" customWidth="1"/>
    <col min="2052" max="2052" width="8.85546875" style="1" bestFit="1" customWidth="1"/>
    <col min="2053" max="2053" width="8.28515625" style="1" bestFit="1" customWidth="1"/>
    <col min="2054" max="2054" width="10" style="1" bestFit="1" customWidth="1"/>
    <col min="2055" max="2055" width="11.42578125" style="1" bestFit="1" customWidth="1"/>
    <col min="2056" max="2056" width="12.5703125" style="1" bestFit="1" customWidth="1"/>
    <col min="2057" max="2057" width="12.28515625" style="1"/>
    <col min="2058" max="2058" width="13.7109375" style="1" bestFit="1" customWidth="1"/>
    <col min="2059" max="2059" width="9.140625" style="1" bestFit="1" customWidth="1"/>
    <col min="2060" max="2060" width="7.85546875" style="1" bestFit="1" customWidth="1"/>
    <col min="2061" max="2061" width="10.7109375" style="1" bestFit="1" customWidth="1"/>
    <col min="2062" max="2062" width="7.85546875" style="1" bestFit="1" customWidth="1"/>
    <col min="2063" max="2063" width="11.5703125" style="1" bestFit="1" customWidth="1"/>
    <col min="2064" max="2306" width="12.28515625" style="1"/>
    <col min="2307" max="2307" width="13.42578125" style="1" customWidth="1"/>
    <col min="2308" max="2308" width="8.85546875" style="1" bestFit="1" customWidth="1"/>
    <col min="2309" max="2309" width="8.28515625" style="1" bestFit="1" customWidth="1"/>
    <col min="2310" max="2310" width="10" style="1" bestFit="1" customWidth="1"/>
    <col min="2311" max="2311" width="11.42578125" style="1" bestFit="1" customWidth="1"/>
    <col min="2312" max="2312" width="12.5703125" style="1" bestFit="1" customWidth="1"/>
    <col min="2313" max="2313" width="12.28515625" style="1"/>
    <col min="2314" max="2314" width="13.7109375" style="1" bestFit="1" customWidth="1"/>
    <col min="2315" max="2315" width="9.140625" style="1" bestFit="1" customWidth="1"/>
    <col min="2316" max="2316" width="7.85546875" style="1" bestFit="1" customWidth="1"/>
    <col min="2317" max="2317" width="10.7109375" style="1" bestFit="1" customWidth="1"/>
    <col min="2318" max="2318" width="7.85546875" style="1" bestFit="1" customWidth="1"/>
    <col min="2319" max="2319" width="11.5703125" style="1" bestFit="1" customWidth="1"/>
    <col min="2320" max="2562" width="12.28515625" style="1"/>
    <col min="2563" max="2563" width="13.42578125" style="1" customWidth="1"/>
    <col min="2564" max="2564" width="8.85546875" style="1" bestFit="1" customWidth="1"/>
    <col min="2565" max="2565" width="8.28515625" style="1" bestFit="1" customWidth="1"/>
    <col min="2566" max="2566" width="10" style="1" bestFit="1" customWidth="1"/>
    <col min="2567" max="2567" width="11.42578125" style="1" bestFit="1" customWidth="1"/>
    <col min="2568" max="2568" width="12.5703125" style="1" bestFit="1" customWidth="1"/>
    <col min="2569" max="2569" width="12.28515625" style="1"/>
    <col min="2570" max="2570" width="13.7109375" style="1" bestFit="1" customWidth="1"/>
    <col min="2571" max="2571" width="9.140625" style="1" bestFit="1" customWidth="1"/>
    <col min="2572" max="2572" width="7.85546875" style="1" bestFit="1" customWidth="1"/>
    <col min="2573" max="2573" width="10.7109375" style="1" bestFit="1" customWidth="1"/>
    <col min="2574" max="2574" width="7.85546875" style="1" bestFit="1" customWidth="1"/>
    <col min="2575" max="2575" width="11.5703125" style="1" bestFit="1" customWidth="1"/>
    <col min="2576" max="2818" width="12.28515625" style="1"/>
    <col min="2819" max="2819" width="13.42578125" style="1" customWidth="1"/>
    <col min="2820" max="2820" width="8.85546875" style="1" bestFit="1" customWidth="1"/>
    <col min="2821" max="2821" width="8.28515625" style="1" bestFit="1" customWidth="1"/>
    <col min="2822" max="2822" width="10" style="1" bestFit="1" customWidth="1"/>
    <col min="2823" max="2823" width="11.42578125" style="1" bestFit="1" customWidth="1"/>
    <col min="2824" max="2824" width="12.5703125" style="1" bestFit="1" customWidth="1"/>
    <col min="2825" max="2825" width="12.28515625" style="1"/>
    <col min="2826" max="2826" width="13.7109375" style="1" bestFit="1" customWidth="1"/>
    <col min="2827" max="2827" width="9.140625" style="1" bestFit="1" customWidth="1"/>
    <col min="2828" max="2828" width="7.85546875" style="1" bestFit="1" customWidth="1"/>
    <col min="2829" max="2829" width="10.7109375" style="1" bestFit="1" customWidth="1"/>
    <col min="2830" max="2830" width="7.85546875" style="1" bestFit="1" customWidth="1"/>
    <col min="2831" max="2831" width="11.5703125" style="1" bestFit="1" customWidth="1"/>
    <col min="2832" max="3074" width="12.28515625" style="1"/>
    <col min="3075" max="3075" width="13.42578125" style="1" customWidth="1"/>
    <col min="3076" max="3076" width="8.85546875" style="1" bestFit="1" customWidth="1"/>
    <col min="3077" max="3077" width="8.28515625" style="1" bestFit="1" customWidth="1"/>
    <col min="3078" max="3078" width="10" style="1" bestFit="1" customWidth="1"/>
    <col min="3079" max="3079" width="11.42578125" style="1" bestFit="1" customWidth="1"/>
    <col min="3080" max="3080" width="12.5703125" style="1" bestFit="1" customWidth="1"/>
    <col min="3081" max="3081" width="12.28515625" style="1"/>
    <col min="3082" max="3082" width="13.7109375" style="1" bestFit="1" customWidth="1"/>
    <col min="3083" max="3083" width="9.140625" style="1" bestFit="1" customWidth="1"/>
    <col min="3084" max="3084" width="7.85546875" style="1" bestFit="1" customWidth="1"/>
    <col min="3085" max="3085" width="10.7109375" style="1" bestFit="1" customWidth="1"/>
    <col min="3086" max="3086" width="7.85546875" style="1" bestFit="1" customWidth="1"/>
    <col min="3087" max="3087" width="11.5703125" style="1" bestFit="1" customWidth="1"/>
    <col min="3088" max="3330" width="12.28515625" style="1"/>
    <col min="3331" max="3331" width="13.42578125" style="1" customWidth="1"/>
    <col min="3332" max="3332" width="8.85546875" style="1" bestFit="1" customWidth="1"/>
    <col min="3333" max="3333" width="8.28515625" style="1" bestFit="1" customWidth="1"/>
    <col min="3334" max="3334" width="10" style="1" bestFit="1" customWidth="1"/>
    <col min="3335" max="3335" width="11.42578125" style="1" bestFit="1" customWidth="1"/>
    <col min="3336" max="3336" width="12.5703125" style="1" bestFit="1" customWidth="1"/>
    <col min="3337" max="3337" width="12.28515625" style="1"/>
    <col min="3338" max="3338" width="13.7109375" style="1" bestFit="1" customWidth="1"/>
    <col min="3339" max="3339" width="9.140625" style="1" bestFit="1" customWidth="1"/>
    <col min="3340" max="3340" width="7.85546875" style="1" bestFit="1" customWidth="1"/>
    <col min="3341" max="3341" width="10.7109375" style="1" bestFit="1" customWidth="1"/>
    <col min="3342" max="3342" width="7.85546875" style="1" bestFit="1" customWidth="1"/>
    <col min="3343" max="3343" width="11.5703125" style="1" bestFit="1" customWidth="1"/>
    <col min="3344" max="3586" width="12.28515625" style="1"/>
    <col min="3587" max="3587" width="13.42578125" style="1" customWidth="1"/>
    <col min="3588" max="3588" width="8.85546875" style="1" bestFit="1" customWidth="1"/>
    <col min="3589" max="3589" width="8.28515625" style="1" bestFit="1" customWidth="1"/>
    <col min="3590" max="3590" width="10" style="1" bestFit="1" customWidth="1"/>
    <col min="3591" max="3591" width="11.42578125" style="1" bestFit="1" customWidth="1"/>
    <col min="3592" max="3592" width="12.5703125" style="1" bestFit="1" customWidth="1"/>
    <col min="3593" max="3593" width="12.28515625" style="1"/>
    <col min="3594" max="3594" width="13.7109375" style="1" bestFit="1" customWidth="1"/>
    <col min="3595" max="3595" width="9.140625" style="1" bestFit="1" customWidth="1"/>
    <col min="3596" max="3596" width="7.85546875" style="1" bestFit="1" customWidth="1"/>
    <col min="3597" max="3597" width="10.7109375" style="1" bestFit="1" customWidth="1"/>
    <col min="3598" max="3598" width="7.85546875" style="1" bestFit="1" customWidth="1"/>
    <col min="3599" max="3599" width="11.5703125" style="1" bestFit="1" customWidth="1"/>
    <col min="3600" max="3842" width="12.28515625" style="1"/>
    <col min="3843" max="3843" width="13.42578125" style="1" customWidth="1"/>
    <col min="3844" max="3844" width="8.85546875" style="1" bestFit="1" customWidth="1"/>
    <col min="3845" max="3845" width="8.28515625" style="1" bestFit="1" customWidth="1"/>
    <col min="3846" max="3846" width="10" style="1" bestFit="1" customWidth="1"/>
    <col min="3847" max="3847" width="11.42578125" style="1" bestFit="1" customWidth="1"/>
    <col min="3848" max="3848" width="12.5703125" style="1" bestFit="1" customWidth="1"/>
    <col min="3849" max="3849" width="12.28515625" style="1"/>
    <col min="3850" max="3850" width="13.7109375" style="1" bestFit="1" customWidth="1"/>
    <col min="3851" max="3851" width="9.140625" style="1" bestFit="1" customWidth="1"/>
    <col min="3852" max="3852" width="7.85546875" style="1" bestFit="1" customWidth="1"/>
    <col min="3853" max="3853" width="10.7109375" style="1" bestFit="1" customWidth="1"/>
    <col min="3854" max="3854" width="7.85546875" style="1" bestFit="1" customWidth="1"/>
    <col min="3855" max="3855" width="11.5703125" style="1" bestFit="1" customWidth="1"/>
    <col min="3856" max="4098" width="12.28515625" style="1"/>
    <col min="4099" max="4099" width="13.42578125" style="1" customWidth="1"/>
    <col min="4100" max="4100" width="8.85546875" style="1" bestFit="1" customWidth="1"/>
    <col min="4101" max="4101" width="8.28515625" style="1" bestFit="1" customWidth="1"/>
    <col min="4102" max="4102" width="10" style="1" bestFit="1" customWidth="1"/>
    <col min="4103" max="4103" width="11.42578125" style="1" bestFit="1" customWidth="1"/>
    <col min="4104" max="4104" width="12.5703125" style="1" bestFit="1" customWidth="1"/>
    <col min="4105" max="4105" width="12.28515625" style="1"/>
    <col min="4106" max="4106" width="13.7109375" style="1" bestFit="1" customWidth="1"/>
    <col min="4107" max="4107" width="9.140625" style="1" bestFit="1" customWidth="1"/>
    <col min="4108" max="4108" width="7.85546875" style="1" bestFit="1" customWidth="1"/>
    <col min="4109" max="4109" width="10.7109375" style="1" bestFit="1" customWidth="1"/>
    <col min="4110" max="4110" width="7.85546875" style="1" bestFit="1" customWidth="1"/>
    <col min="4111" max="4111" width="11.5703125" style="1" bestFit="1" customWidth="1"/>
    <col min="4112" max="4354" width="12.28515625" style="1"/>
    <col min="4355" max="4355" width="13.42578125" style="1" customWidth="1"/>
    <col min="4356" max="4356" width="8.85546875" style="1" bestFit="1" customWidth="1"/>
    <col min="4357" max="4357" width="8.28515625" style="1" bestFit="1" customWidth="1"/>
    <col min="4358" max="4358" width="10" style="1" bestFit="1" customWidth="1"/>
    <col min="4359" max="4359" width="11.42578125" style="1" bestFit="1" customWidth="1"/>
    <col min="4360" max="4360" width="12.5703125" style="1" bestFit="1" customWidth="1"/>
    <col min="4361" max="4361" width="12.28515625" style="1"/>
    <col min="4362" max="4362" width="13.7109375" style="1" bestFit="1" customWidth="1"/>
    <col min="4363" max="4363" width="9.140625" style="1" bestFit="1" customWidth="1"/>
    <col min="4364" max="4364" width="7.85546875" style="1" bestFit="1" customWidth="1"/>
    <col min="4365" max="4365" width="10.7109375" style="1" bestFit="1" customWidth="1"/>
    <col min="4366" max="4366" width="7.85546875" style="1" bestFit="1" customWidth="1"/>
    <col min="4367" max="4367" width="11.5703125" style="1" bestFit="1" customWidth="1"/>
    <col min="4368" max="4610" width="12.28515625" style="1"/>
    <col min="4611" max="4611" width="13.42578125" style="1" customWidth="1"/>
    <col min="4612" max="4612" width="8.85546875" style="1" bestFit="1" customWidth="1"/>
    <col min="4613" max="4613" width="8.28515625" style="1" bestFit="1" customWidth="1"/>
    <col min="4614" max="4614" width="10" style="1" bestFit="1" customWidth="1"/>
    <col min="4615" max="4615" width="11.42578125" style="1" bestFit="1" customWidth="1"/>
    <col min="4616" max="4616" width="12.5703125" style="1" bestFit="1" customWidth="1"/>
    <col min="4617" max="4617" width="12.28515625" style="1"/>
    <col min="4618" max="4618" width="13.7109375" style="1" bestFit="1" customWidth="1"/>
    <col min="4619" max="4619" width="9.140625" style="1" bestFit="1" customWidth="1"/>
    <col min="4620" max="4620" width="7.85546875" style="1" bestFit="1" customWidth="1"/>
    <col min="4621" max="4621" width="10.7109375" style="1" bestFit="1" customWidth="1"/>
    <col min="4622" max="4622" width="7.85546875" style="1" bestFit="1" customWidth="1"/>
    <col min="4623" max="4623" width="11.5703125" style="1" bestFit="1" customWidth="1"/>
    <col min="4624" max="4866" width="12.28515625" style="1"/>
    <col min="4867" max="4867" width="13.42578125" style="1" customWidth="1"/>
    <col min="4868" max="4868" width="8.85546875" style="1" bestFit="1" customWidth="1"/>
    <col min="4869" max="4869" width="8.28515625" style="1" bestFit="1" customWidth="1"/>
    <col min="4870" max="4870" width="10" style="1" bestFit="1" customWidth="1"/>
    <col min="4871" max="4871" width="11.42578125" style="1" bestFit="1" customWidth="1"/>
    <col min="4872" max="4872" width="12.5703125" style="1" bestFit="1" customWidth="1"/>
    <col min="4873" max="4873" width="12.28515625" style="1"/>
    <col min="4874" max="4874" width="13.7109375" style="1" bestFit="1" customWidth="1"/>
    <col min="4875" max="4875" width="9.140625" style="1" bestFit="1" customWidth="1"/>
    <col min="4876" max="4876" width="7.85546875" style="1" bestFit="1" customWidth="1"/>
    <col min="4877" max="4877" width="10.7109375" style="1" bestFit="1" customWidth="1"/>
    <col min="4878" max="4878" width="7.85546875" style="1" bestFit="1" customWidth="1"/>
    <col min="4879" max="4879" width="11.5703125" style="1" bestFit="1" customWidth="1"/>
    <col min="4880" max="5122" width="12.28515625" style="1"/>
    <col min="5123" max="5123" width="13.42578125" style="1" customWidth="1"/>
    <col min="5124" max="5124" width="8.85546875" style="1" bestFit="1" customWidth="1"/>
    <col min="5125" max="5125" width="8.28515625" style="1" bestFit="1" customWidth="1"/>
    <col min="5126" max="5126" width="10" style="1" bestFit="1" customWidth="1"/>
    <col min="5127" max="5127" width="11.42578125" style="1" bestFit="1" customWidth="1"/>
    <col min="5128" max="5128" width="12.5703125" style="1" bestFit="1" customWidth="1"/>
    <col min="5129" max="5129" width="12.28515625" style="1"/>
    <col min="5130" max="5130" width="13.7109375" style="1" bestFit="1" customWidth="1"/>
    <col min="5131" max="5131" width="9.140625" style="1" bestFit="1" customWidth="1"/>
    <col min="5132" max="5132" width="7.85546875" style="1" bestFit="1" customWidth="1"/>
    <col min="5133" max="5133" width="10.7109375" style="1" bestFit="1" customWidth="1"/>
    <col min="5134" max="5134" width="7.85546875" style="1" bestFit="1" customWidth="1"/>
    <col min="5135" max="5135" width="11.5703125" style="1" bestFit="1" customWidth="1"/>
    <col min="5136" max="5378" width="12.28515625" style="1"/>
    <col min="5379" max="5379" width="13.42578125" style="1" customWidth="1"/>
    <col min="5380" max="5380" width="8.85546875" style="1" bestFit="1" customWidth="1"/>
    <col min="5381" max="5381" width="8.28515625" style="1" bestFit="1" customWidth="1"/>
    <col min="5382" max="5382" width="10" style="1" bestFit="1" customWidth="1"/>
    <col min="5383" max="5383" width="11.42578125" style="1" bestFit="1" customWidth="1"/>
    <col min="5384" max="5384" width="12.5703125" style="1" bestFit="1" customWidth="1"/>
    <col min="5385" max="5385" width="12.28515625" style="1"/>
    <col min="5386" max="5386" width="13.7109375" style="1" bestFit="1" customWidth="1"/>
    <col min="5387" max="5387" width="9.140625" style="1" bestFit="1" customWidth="1"/>
    <col min="5388" max="5388" width="7.85546875" style="1" bestFit="1" customWidth="1"/>
    <col min="5389" max="5389" width="10.7109375" style="1" bestFit="1" customWidth="1"/>
    <col min="5390" max="5390" width="7.85546875" style="1" bestFit="1" customWidth="1"/>
    <col min="5391" max="5391" width="11.5703125" style="1" bestFit="1" customWidth="1"/>
    <col min="5392" max="5634" width="12.28515625" style="1"/>
    <col min="5635" max="5635" width="13.42578125" style="1" customWidth="1"/>
    <col min="5636" max="5636" width="8.85546875" style="1" bestFit="1" customWidth="1"/>
    <col min="5637" max="5637" width="8.28515625" style="1" bestFit="1" customWidth="1"/>
    <col min="5638" max="5638" width="10" style="1" bestFit="1" customWidth="1"/>
    <col min="5639" max="5639" width="11.42578125" style="1" bestFit="1" customWidth="1"/>
    <col min="5640" max="5640" width="12.5703125" style="1" bestFit="1" customWidth="1"/>
    <col min="5641" max="5641" width="12.28515625" style="1"/>
    <col min="5642" max="5642" width="13.7109375" style="1" bestFit="1" customWidth="1"/>
    <col min="5643" max="5643" width="9.140625" style="1" bestFit="1" customWidth="1"/>
    <col min="5644" max="5644" width="7.85546875" style="1" bestFit="1" customWidth="1"/>
    <col min="5645" max="5645" width="10.7109375" style="1" bestFit="1" customWidth="1"/>
    <col min="5646" max="5646" width="7.85546875" style="1" bestFit="1" customWidth="1"/>
    <col min="5647" max="5647" width="11.5703125" style="1" bestFit="1" customWidth="1"/>
    <col min="5648" max="5890" width="12.28515625" style="1"/>
    <col min="5891" max="5891" width="13.42578125" style="1" customWidth="1"/>
    <col min="5892" max="5892" width="8.85546875" style="1" bestFit="1" customWidth="1"/>
    <col min="5893" max="5893" width="8.28515625" style="1" bestFit="1" customWidth="1"/>
    <col min="5894" max="5894" width="10" style="1" bestFit="1" customWidth="1"/>
    <col min="5895" max="5895" width="11.42578125" style="1" bestFit="1" customWidth="1"/>
    <col min="5896" max="5896" width="12.5703125" style="1" bestFit="1" customWidth="1"/>
    <col min="5897" max="5897" width="12.28515625" style="1"/>
    <col min="5898" max="5898" width="13.7109375" style="1" bestFit="1" customWidth="1"/>
    <col min="5899" max="5899" width="9.140625" style="1" bestFit="1" customWidth="1"/>
    <col min="5900" max="5900" width="7.85546875" style="1" bestFit="1" customWidth="1"/>
    <col min="5901" max="5901" width="10.7109375" style="1" bestFit="1" customWidth="1"/>
    <col min="5902" max="5902" width="7.85546875" style="1" bestFit="1" customWidth="1"/>
    <col min="5903" max="5903" width="11.5703125" style="1" bestFit="1" customWidth="1"/>
    <col min="5904" max="6146" width="12.28515625" style="1"/>
    <col min="6147" max="6147" width="13.42578125" style="1" customWidth="1"/>
    <col min="6148" max="6148" width="8.85546875" style="1" bestFit="1" customWidth="1"/>
    <col min="6149" max="6149" width="8.28515625" style="1" bestFit="1" customWidth="1"/>
    <col min="6150" max="6150" width="10" style="1" bestFit="1" customWidth="1"/>
    <col min="6151" max="6151" width="11.42578125" style="1" bestFit="1" customWidth="1"/>
    <col min="6152" max="6152" width="12.5703125" style="1" bestFit="1" customWidth="1"/>
    <col min="6153" max="6153" width="12.28515625" style="1"/>
    <col min="6154" max="6154" width="13.7109375" style="1" bestFit="1" customWidth="1"/>
    <col min="6155" max="6155" width="9.140625" style="1" bestFit="1" customWidth="1"/>
    <col min="6156" max="6156" width="7.85546875" style="1" bestFit="1" customWidth="1"/>
    <col min="6157" max="6157" width="10.7109375" style="1" bestFit="1" customWidth="1"/>
    <col min="6158" max="6158" width="7.85546875" style="1" bestFit="1" customWidth="1"/>
    <col min="6159" max="6159" width="11.5703125" style="1" bestFit="1" customWidth="1"/>
    <col min="6160" max="6402" width="12.28515625" style="1"/>
    <col min="6403" max="6403" width="13.42578125" style="1" customWidth="1"/>
    <col min="6404" max="6404" width="8.85546875" style="1" bestFit="1" customWidth="1"/>
    <col min="6405" max="6405" width="8.28515625" style="1" bestFit="1" customWidth="1"/>
    <col min="6406" max="6406" width="10" style="1" bestFit="1" customWidth="1"/>
    <col min="6407" max="6407" width="11.42578125" style="1" bestFit="1" customWidth="1"/>
    <col min="6408" max="6408" width="12.5703125" style="1" bestFit="1" customWidth="1"/>
    <col min="6409" max="6409" width="12.28515625" style="1"/>
    <col min="6410" max="6410" width="13.7109375" style="1" bestFit="1" customWidth="1"/>
    <col min="6411" max="6411" width="9.140625" style="1" bestFit="1" customWidth="1"/>
    <col min="6412" max="6412" width="7.85546875" style="1" bestFit="1" customWidth="1"/>
    <col min="6413" max="6413" width="10.7109375" style="1" bestFit="1" customWidth="1"/>
    <col min="6414" max="6414" width="7.85546875" style="1" bestFit="1" customWidth="1"/>
    <col min="6415" max="6415" width="11.5703125" style="1" bestFit="1" customWidth="1"/>
    <col min="6416" max="6658" width="12.28515625" style="1"/>
    <col min="6659" max="6659" width="13.42578125" style="1" customWidth="1"/>
    <col min="6660" max="6660" width="8.85546875" style="1" bestFit="1" customWidth="1"/>
    <col min="6661" max="6661" width="8.28515625" style="1" bestFit="1" customWidth="1"/>
    <col min="6662" max="6662" width="10" style="1" bestFit="1" customWidth="1"/>
    <col min="6663" max="6663" width="11.42578125" style="1" bestFit="1" customWidth="1"/>
    <col min="6664" max="6664" width="12.5703125" style="1" bestFit="1" customWidth="1"/>
    <col min="6665" max="6665" width="12.28515625" style="1"/>
    <col min="6666" max="6666" width="13.7109375" style="1" bestFit="1" customWidth="1"/>
    <col min="6667" max="6667" width="9.140625" style="1" bestFit="1" customWidth="1"/>
    <col min="6668" max="6668" width="7.85546875" style="1" bestFit="1" customWidth="1"/>
    <col min="6669" max="6669" width="10.7109375" style="1" bestFit="1" customWidth="1"/>
    <col min="6670" max="6670" width="7.85546875" style="1" bestFit="1" customWidth="1"/>
    <col min="6671" max="6671" width="11.5703125" style="1" bestFit="1" customWidth="1"/>
    <col min="6672" max="6914" width="12.28515625" style="1"/>
    <col min="6915" max="6915" width="13.42578125" style="1" customWidth="1"/>
    <col min="6916" max="6916" width="8.85546875" style="1" bestFit="1" customWidth="1"/>
    <col min="6917" max="6917" width="8.28515625" style="1" bestFit="1" customWidth="1"/>
    <col min="6918" max="6918" width="10" style="1" bestFit="1" customWidth="1"/>
    <col min="6919" max="6919" width="11.42578125" style="1" bestFit="1" customWidth="1"/>
    <col min="6920" max="6920" width="12.5703125" style="1" bestFit="1" customWidth="1"/>
    <col min="6921" max="6921" width="12.28515625" style="1"/>
    <col min="6922" max="6922" width="13.7109375" style="1" bestFit="1" customWidth="1"/>
    <col min="6923" max="6923" width="9.140625" style="1" bestFit="1" customWidth="1"/>
    <col min="6924" max="6924" width="7.85546875" style="1" bestFit="1" customWidth="1"/>
    <col min="6925" max="6925" width="10.7109375" style="1" bestFit="1" customWidth="1"/>
    <col min="6926" max="6926" width="7.85546875" style="1" bestFit="1" customWidth="1"/>
    <col min="6927" max="6927" width="11.5703125" style="1" bestFit="1" customWidth="1"/>
    <col min="6928" max="7170" width="12.28515625" style="1"/>
    <col min="7171" max="7171" width="13.42578125" style="1" customWidth="1"/>
    <col min="7172" max="7172" width="8.85546875" style="1" bestFit="1" customWidth="1"/>
    <col min="7173" max="7173" width="8.28515625" style="1" bestFit="1" customWidth="1"/>
    <col min="7174" max="7174" width="10" style="1" bestFit="1" customWidth="1"/>
    <col min="7175" max="7175" width="11.42578125" style="1" bestFit="1" customWidth="1"/>
    <col min="7176" max="7176" width="12.5703125" style="1" bestFit="1" customWidth="1"/>
    <col min="7177" max="7177" width="12.28515625" style="1"/>
    <col min="7178" max="7178" width="13.7109375" style="1" bestFit="1" customWidth="1"/>
    <col min="7179" max="7179" width="9.140625" style="1" bestFit="1" customWidth="1"/>
    <col min="7180" max="7180" width="7.85546875" style="1" bestFit="1" customWidth="1"/>
    <col min="7181" max="7181" width="10.7109375" style="1" bestFit="1" customWidth="1"/>
    <col min="7182" max="7182" width="7.85546875" style="1" bestFit="1" customWidth="1"/>
    <col min="7183" max="7183" width="11.5703125" style="1" bestFit="1" customWidth="1"/>
    <col min="7184" max="7426" width="12.28515625" style="1"/>
    <col min="7427" max="7427" width="13.42578125" style="1" customWidth="1"/>
    <col min="7428" max="7428" width="8.85546875" style="1" bestFit="1" customWidth="1"/>
    <col min="7429" max="7429" width="8.28515625" style="1" bestFit="1" customWidth="1"/>
    <col min="7430" max="7430" width="10" style="1" bestFit="1" customWidth="1"/>
    <col min="7431" max="7431" width="11.42578125" style="1" bestFit="1" customWidth="1"/>
    <col min="7432" max="7432" width="12.5703125" style="1" bestFit="1" customWidth="1"/>
    <col min="7433" max="7433" width="12.28515625" style="1"/>
    <col min="7434" max="7434" width="13.7109375" style="1" bestFit="1" customWidth="1"/>
    <col min="7435" max="7435" width="9.140625" style="1" bestFit="1" customWidth="1"/>
    <col min="7436" max="7436" width="7.85546875" style="1" bestFit="1" customWidth="1"/>
    <col min="7437" max="7437" width="10.7109375" style="1" bestFit="1" customWidth="1"/>
    <col min="7438" max="7438" width="7.85546875" style="1" bestFit="1" customWidth="1"/>
    <col min="7439" max="7439" width="11.5703125" style="1" bestFit="1" customWidth="1"/>
    <col min="7440" max="7682" width="12.28515625" style="1"/>
    <col min="7683" max="7683" width="13.42578125" style="1" customWidth="1"/>
    <col min="7684" max="7684" width="8.85546875" style="1" bestFit="1" customWidth="1"/>
    <col min="7685" max="7685" width="8.28515625" style="1" bestFit="1" customWidth="1"/>
    <col min="7686" max="7686" width="10" style="1" bestFit="1" customWidth="1"/>
    <col min="7687" max="7687" width="11.42578125" style="1" bestFit="1" customWidth="1"/>
    <col min="7688" max="7688" width="12.5703125" style="1" bestFit="1" customWidth="1"/>
    <col min="7689" max="7689" width="12.28515625" style="1"/>
    <col min="7690" max="7690" width="13.7109375" style="1" bestFit="1" customWidth="1"/>
    <col min="7691" max="7691" width="9.140625" style="1" bestFit="1" customWidth="1"/>
    <col min="7692" max="7692" width="7.85546875" style="1" bestFit="1" customWidth="1"/>
    <col min="7693" max="7693" width="10.7109375" style="1" bestFit="1" customWidth="1"/>
    <col min="7694" max="7694" width="7.85546875" style="1" bestFit="1" customWidth="1"/>
    <col min="7695" max="7695" width="11.5703125" style="1" bestFit="1" customWidth="1"/>
    <col min="7696" max="7938" width="12.28515625" style="1"/>
    <col min="7939" max="7939" width="13.42578125" style="1" customWidth="1"/>
    <col min="7940" max="7940" width="8.85546875" style="1" bestFit="1" customWidth="1"/>
    <col min="7941" max="7941" width="8.28515625" style="1" bestFit="1" customWidth="1"/>
    <col min="7942" max="7942" width="10" style="1" bestFit="1" customWidth="1"/>
    <col min="7943" max="7943" width="11.42578125" style="1" bestFit="1" customWidth="1"/>
    <col min="7944" max="7944" width="12.5703125" style="1" bestFit="1" customWidth="1"/>
    <col min="7945" max="7945" width="12.28515625" style="1"/>
    <col min="7946" max="7946" width="13.7109375" style="1" bestFit="1" customWidth="1"/>
    <col min="7947" max="7947" width="9.140625" style="1" bestFit="1" customWidth="1"/>
    <col min="7948" max="7948" width="7.85546875" style="1" bestFit="1" customWidth="1"/>
    <col min="7949" max="7949" width="10.7109375" style="1" bestFit="1" customWidth="1"/>
    <col min="7950" max="7950" width="7.85546875" style="1" bestFit="1" customWidth="1"/>
    <col min="7951" max="7951" width="11.5703125" style="1" bestFit="1" customWidth="1"/>
    <col min="7952" max="8194" width="12.28515625" style="1"/>
    <col min="8195" max="8195" width="13.42578125" style="1" customWidth="1"/>
    <col min="8196" max="8196" width="8.85546875" style="1" bestFit="1" customWidth="1"/>
    <col min="8197" max="8197" width="8.28515625" style="1" bestFit="1" customWidth="1"/>
    <col min="8198" max="8198" width="10" style="1" bestFit="1" customWidth="1"/>
    <col min="8199" max="8199" width="11.42578125" style="1" bestFit="1" customWidth="1"/>
    <col min="8200" max="8200" width="12.5703125" style="1" bestFit="1" customWidth="1"/>
    <col min="8201" max="8201" width="12.28515625" style="1"/>
    <col min="8202" max="8202" width="13.7109375" style="1" bestFit="1" customWidth="1"/>
    <col min="8203" max="8203" width="9.140625" style="1" bestFit="1" customWidth="1"/>
    <col min="8204" max="8204" width="7.85546875" style="1" bestFit="1" customWidth="1"/>
    <col min="8205" max="8205" width="10.7109375" style="1" bestFit="1" customWidth="1"/>
    <col min="8206" max="8206" width="7.85546875" style="1" bestFit="1" customWidth="1"/>
    <col min="8207" max="8207" width="11.5703125" style="1" bestFit="1" customWidth="1"/>
    <col min="8208" max="8450" width="12.28515625" style="1"/>
    <col min="8451" max="8451" width="13.42578125" style="1" customWidth="1"/>
    <col min="8452" max="8452" width="8.85546875" style="1" bestFit="1" customWidth="1"/>
    <col min="8453" max="8453" width="8.28515625" style="1" bestFit="1" customWidth="1"/>
    <col min="8454" max="8454" width="10" style="1" bestFit="1" customWidth="1"/>
    <col min="8455" max="8455" width="11.42578125" style="1" bestFit="1" customWidth="1"/>
    <col min="8456" max="8456" width="12.5703125" style="1" bestFit="1" customWidth="1"/>
    <col min="8457" max="8457" width="12.28515625" style="1"/>
    <col min="8458" max="8458" width="13.7109375" style="1" bestFit="1" customWidth="1"/>
    <col min="8459" max="8459" width="9.140625" style="1" bestFit="1" customWidth="1"/>
    <col min="8460" max="8460" width="7.85546875" style="1" bestFit="1" customWidth="1"/>
    <col min="8461" max="8461" width="10.7109375" style="1" bestFit="1" customWidth="1"/>
    <col min="8462" max="8462" width="7.85546875" style="1" bestFit="1" customWidth="1"/>
    <col min="8463" max="8463" width="11.5703125" style="1" bestFit="1" customWidth="1"/>
    <col min="8464" max="8706" width="12.28515625" style="1"/>
    <col min="8707" max="8707" width="13.42578125" style="1" customWidth="1"/>
    <col min="8708" max="8708" width="8.85546875" style="1" bestFit="1" customWidth="1"/>
    <col min="8709" max="8709" width="8.28515625" style="1" bestFit="1" customWidth="1"/>
    <col min="8710" max="8710" width="10" style="1" bestFit="1" customWidth="1"/>
    <col min="8711" max="8711" width="11.42578125" style="1" bestFit="1" customWidth="1"/>
    <col min="8712" max="8712" width="12.5703125" style="1" bestFit="1" customWidth="1"/>
    <col min="8713" max="8713" width="12.28515625" style="1"/>
    <col min="8714" max="8714" width="13.7109375" style="1" bestFit="1" customWidth="1"/>
    <col min="8715" max="8715" width="9.140625" style="1" bestFit="1" customWidth="1"/>
    <col min="8716" max="8716" width="7.85546875" style="1" bestFit="1" customWidth="1"/>
    <col min="8717" max="8717" width="10.7109375" style="1" bestFit="1" customWidth="1"/>
    <col min="8718" max="8718" width="7.85546875" style="1" bestFit="1" customWidth="1"/>
    <col min="8719" max="8719" width="11.5703125" style="1" bestFit="1" customWidth="1"/>
    <col min="8720" max="8962" width="12.28515625" style="1"/>
    <col min="8963" max="8963" width="13.42578125" style="1" customWidth="1"/>
    <col min="8964" max="8964" width="8.85546875" style="1" bestFit="1" customWidth="1"/>
    <col min="8965" max="8965" width="8.28515625" style="1" bestFit="1" customWidth="1"/>
    <col min="8966" max="8966" width="10" style="1" bestFit="1" customWidth="1"/>
    <col min="8967" max="8967" width="11.42578125" style="1" bestFit="1" customWidth="1"/>
    <col min="8968" max="8968" width="12.5703125" style="1" bestFit="1" customWidth="1"/>
    <col min="8969" max="8969" width="12.28515625" style="1"/>
    <col min="8970" max="8970" width="13.7109375" style="1" bestFit="1" customWidth="1"/>
    <col min="8971" max="8971" width="9.140625" style="1" bestFit="1" customWidth="1"/>
    <col min="8972" max="8972" width="7.85546875" style="1" bestFit="1" customWidth="1"/>
    <col min="8973" max="8973" width="10.7109375" style="1" bestFit="1" customWidth="1"/>
    <col min="8974" max="8974" width="7.85546875" style="1" bestFit="1" customWidth="1"/>
    <col min="8975" max="8975" width="11.5703125" style="1" bestFit="1" customWidth="1"/>
    <col min="8976" max="9218" width="12.28515625" style="1"/>
    <col min="9219" max="9219" width="13.42578125" style="1" customWidth="1"/>
    <col min="9220" max="9220" width="8.85546875" style="1" bestFit="1" customWidth="1"/>
    <col min="9221" max="9221" width="8.28515625" style="1" bestFit="1" customWidth="1"/>
    <col min="9222" max="9222" width="10" style="1" bestFit="1" customWidth="1"/>
    <col min="9223" max="9223" width="11.42578125" style="1" bestFit="1" customWidth="1"/>
    <col min="9224" max="9224" width="12.5703125" style="1" bestFit="1" customWidth="1"/>
    <col min="9225" max="9225" width="12.28515625" style="1"/>
    <col min="9226" max="9226" width="13.7109375" style="1" bestFit="1" customWidth="1"/>
    <col min="9227" max="9227" width="9.140625" style="1" bestFit="1" customWidth="1"/>
    <col min="9228" max="9228" width="7.85546875" style="1" bestFit="1" customWidth="1"/>
    <col min="9229" max="9229" width="10.7109375" style="1" bestFit="1" customWidth="1"/>
    <col min="9230" max="9230" width="7.85546875" style="1" bestFit="1" customWidth="1"/>
    <col min="9231" max="9231" width="11.5703125" style="1" bestFit="1" customWidth="1"/>
    <col min="9232" max="9474" width="12.28515625" style="1"/>
    <col min="9475" max="9475" width="13.42578125" style="1" customWidth="1"/>
    <col min="9476" max="9476" width="8.85546875" style="1" bestFit="1" customWidth="1"/>
    <col min="9477" max="9477" width="8.28515625" style="1" bestFit="1" customWidth="1"/>
    <col min="9478" max="9478" width="10" style="1" bestFit="1" customWidth="1"/>
    <col min="9479" max="9479" width="11.42578125" style="1" bestFit="1" customWidth="1"/>
    <col min="9480" max="9480" width="12.5703125" style="1" bestFit="1" customWidth="1"/>
    <col min="9481" max="9481" width="12.28515625" style="1"/>
    <col min="9482" max="9482" width="13.7109375" style="1" bestFit="1" customWidth="1"/>
    <col min="9483" max="9483" width="9.140625" style="1" bestFit="1" customWidth="1"/>
    <col min="9484" max="9484" width="7.85546875" style="1" bestFit="1" customWidth="1"/>
    <col min="9485" max="9485" width="10.7109375" style="1" bestFit="1" customWidth="1"/>
    <col min="9486" max="9486" width="7.85546875" style="1" bestFit="1" customWidth="1"/>
    <col min="9487" max="9487" width="11.5703125" style="1" bestFit="1" customWidth="1"/>
    <col min="9488" max="9730" width="12.28515625" style="1"/>
    <col min="9731" max="9731" width="13.42578125" style="1" customWidth="1"/>
    <col min="9732" max="9732" width="8.85546875" style="1" bestFit="1" customWidth="1"/>
    <col min="9733" max="9733" width="8.28515625" style="1" bestFit="1" customWidth="1"/>
    <col min="9734" max="9734" width="10" style="1" bestFit="1" customWidth="1"/>
    <col min="9735" max="9735" width="11.42578125" style="1" bestFit="1" customWidth="1"/>
    <col min="9736" max="9736" width="12.5703125" style="1" bestFit="1" customWidth="1"/>
    <col min="9737" max="9737" width="12.28515625" style="1"/>
    <col min="9738" max="9738" width="13.7109375" style="1" bestFit="1" customWidth="1"/>
    <col min="9739" max="9739" width="9.140625" style="1" bestFit="1" customWidth="1"/>
    <col min="9740" max="9740" width="7.85546875" style="1" bestFit="1" customWidth="1"/>
    <col min="9741" max="9741" width="10.7109375" style="1" bestFit="1" customWidth="1"/>
    <col min="9742" max="9742" width="7.85546875" style="1" bestFit="1" customWidth="1"/>
    <col min="9743" max="9743" width="11.5703125" style="1" bestFit="1" customWidth="1"/>
    <col min="9744" max="9986" width="12.28515625" style="1"/>
    <col min="9987" max="9987" width="13.42578125" style="1" customWidth="1"/>
    <col min="9988" max="9988" width="8.85546875" style="1" bestFit="1" customWidth="1"/>
    <col min="9989" max="9989" width="8.28515625" style="1" bestFit="1" customWidth="1"/>
    <col min="9990" max="9990" width="10" style="1" bestFit="1" customWidth="1"/>
    <col min="9991" max="9991" width="11.42578125" style="1" bestFit="1" customWidth="1"/>
    <col min="9992" max="9992" width="12.5703125" style="1" bestFit="1" customWidth="1"/>
    <col min="9993" max="9993" width="12.28515625" style="1"/>
    <col min="9994" max="9994" width="13.7109375" style="1" bestFit="1" customWidth="1"/>
    <col min="9995" max="9995" width="9.140625" style="1" bestFit="1" customWidth="1"/>
    <col min="9996" max="9996" width="7.85546875" style="1" bestFit="1" customWidth="1"/>
    <col min="9997" max="9997" width="10.7109375" style="1" bestFit="1" customWidth="1"/>
    <col min="9998" max="9998" width="7.85546875" style="1" bestFit="1" customWidth="1"/>
    <col min="9999" max="9999" width="11.5703125" style="1" bestFit="1" customWidth="1"/>
    <col min="10000" max="10242" width="12.28515625" style="1"/>
    <col min="10243" max="10243" width="13.42578125" style="1" customWidth="1"/>
    <col min="10244" max="10244" width="8.85546875" style="1" bestFit="1" customWidth="1"/>
    <col min="10245" max="10245" width="8.28515625" style="1" bestFit="1" customWidth="1"/>
    <col min="10246" max="10246" width="10" style="1" bestFit="1" customWidth="1"/>
    <col min="10247" max="10247" width="11.42578125" style="1" bestFit="1" customWidth="1"/>
    <col min="10248" max="10248" width="12.5703125" style="1" bestFit="1" customWidth="1"/>
    <col min="10249" max="10249" width="12.28515625" style="1"/>
    <col min="10250" max="10250" width="13.7109375" style="1" bestFit="1" customWidth="1"/>
    <col min="10251" max="10251" width="9.140625" style="1" bestFit="1" customWidth="1"/>
    <col min="10252" max="10252" width="7.85546875" style="1" bestFit="1" customWidth="1"/>
    <col min="10253" max="10253" width="10.7109375" style="1" bestFit="1" customWidth="1"/>
    <col min="10254" max="10254" width="7.85546875" style="1" bestFit="1" customWidth="1"/>
    <col min="10255" max="10255" width="11.5703125" style="1" bestFit="1" customWidth="1"/>
    <col min="10256" max="10498" width="12.28515625" style="1"/>
    <col min="10499" max="10499" width="13.42578125" style="1" customWidth="1"/>
    <col min="10500" max="10500" width="8.85546875" style="1" bestFit="1" customWidth="1"/>
    <col min="10501" max="10501" width="8.28515625" style="1" bestFit="1" customWidth="1"/>
    <col min="10502" max="10502" width="10" style="1" bestFit="1" customWidth="1"/>
    <col min="10503" max="10503" width="11.42578125" style="1" bestFit="1" customWidth="1"/>
    <col min="10504" max="10504" width="12.5703125" style="1" bestFit="1" customWidth="1"/>
    <col min="10505" max="10505" width="12.28515625" style="1"/>
    <col min="10506" max="10506" width="13.7109375" style="1" bestFit="1" customWidth="1"/>
    <col min="10507" max="10507" width="9.140625" style="1" bestFit="1" customWidth="1"/>
    <col min="10508" max="10508" width="7.85546875" style="1" bestFit="1" customWidth="1"/>
    <col min="10509" max="10509" width="10.7109375" style="1" bestFit="1" customWidth="1"/>
    <col min="10510" max="10510" width="7.85546875" style="1" bestFit="1" customWidth="1"/>
    <col min="10511" max="10511" width="11.5703125" style="1" bestFit="1" customWidth="1"/>
    <col min="10512" max="10754" width="12.28515625" style="1"/>
    <col min="10755" max="10755" width="13.42578125" style="1" customWidth="1"/>
    <col min="10756" max="10756" width="8.85546875" style="1" bestFit="1" customWidth="1"/>
    <col min="10757" max="10757" width="8.28515625" style="1" bestFit="1" customWidth="1"/>
    <col min="10758" max="10758" width="10" style="1" bestFit="1" customWidth="1"/>
    <col min="10759" max="10759" width="11.42578125" style="1" bestFit="1" customWidth="1"/>
    <col min="10760" max="10760" width="12.5703125" style="1" bestFit="1" customWidth="1"/>
    <col min="10761" max="10761" width="12.28515625" style="1"/>
    <col min="10762" max="10762" width="13.7109375" style="1" bestFit="1" customWidth="1"/>
    <col min="10763" max="10763" width="9.140625" style="1" bestFit="1" customWidth="1"/>
    <col min="10764" max="10764" width="7.85546875" style="1" bestFit="1" customWidth="1"/>
    <col min="10765" max="10765" width="10.7109375" style="1" bestFit="1" customWidth="1"/>
    <col min="10766" max="10766" width="7.85546875" style="1" bestFit="1" customWidth="1"/>
    <col min="10767" max="10767" width="11.5703125" style="1" bestFit="1" customWidth="1"/>
    <col min="10768" max="11010" width="12.28515625" style="1"/>
    <col min="11011" max="11011" width="13.42578125" style="1" customWidth="1"/>
    <col min="11012" max="11012" width="8.85546875" style="1" bestFit="1" customWidth="1"/>
    <col min="11013" max="11013" width="8.28515625" style="1" bestFit="1" customWidth="1"/>
    <col min="11014" max="11014" width="10" style="1" bestFit="1" customWidth="1"/>
    <col min="11015" max="11015" width="11.42578125" style="1" bestFit="1" customWidth="1"/>
    <col min="11016" max="11016" width="12.5703125" style="1" bestFit="1" customWidth="1"/>
    <col min="11017" max="11017" width="12.28515625" style="1"/>
    <col min="11018" max="11018" width="13.7109375" style="1" bestFit="1" customWidth="1"/>
    <col min="11019" max="11019" width="9.140625" style="1" bestFit="1" customWidth="1"/>
    <col min="11020" max="11020" width="7.85546875" style="1" bestFit="1" customWidth="1"/>
    <col min="11021" max="11021" width="10.7109375" style="1" bestFit="1" customWidth="1"/>
    <col min="11022" max="11022" width="7.85546875" style="1" bestFit="1" customWidth="1"/>
    <col min="11023" max="11023" width="11.5703125" style="1" bestFit="1" customWidth="1"/>
    <col min="11024" max="11266" width="12.28515625" style="1"/>
    <col min="11267" max="11267" width="13.42578125" style="1" customWidth="1"/>
    <col min="11268" max="11268" width="8.85546875" style="1" bestFit="1" customWidth="1"/>
    <col min="11269" max="11269" width="8.28515625" style="1" bestFit="1" customWidth="1"/>
    <col min="11270" max="11270" width="10" style="1" bestFit="1" customWidth="1"/>
    <col min="11271" max="11271" width="11.42578125" style="1" bestFit="1" customWidth="1"/>
    <col min="11272" max="11272" width="12.5703125" style="1" bestFit="1" customWidth="1"/>
    <col min="11273" max="11273" width="12.28515625" style="1"/>
    <col min="11274" max="11274" width="13.7109375" style="1" bestFit="1" customWidth="1"/>
    <col min="11275" max="11275" width="9.140625" style="1" bestFit="1" customWidth="1"/>
    <col min="11276" max="11276" width="7.85546875" style="1" bestFit="1" customWidth="1"/>
    <col min="11277" max="11277" width="10.7109375" style="1" bestFit="1" customWidth="1"/>
    <col min="11278" max="11278" width="7.85546875" style="1" bestFit="1" customWidth="1"/>
    <col min="11279" max="11279" width="11.5703125" style="1" bestFit="1" customWidth="1"/>
    <col min="11280" max="11522" width="12.28515625" style="1"/>
    <col min="11523" max="11523" width="13.42578125" style="1" customWidth="1"/>
    <col min="11524" max="11524" width="8.85546875" style="1" bestFit="1" customWidth="1"/>
    <col min="11525" max="11525" width="8.28515625" style="1" bestFit="1" customWidth="1"/>
    <col min="11526" max="11526" width="10" style="1" bestFit="1" customWidth="1"/>
    <col min="11527" max="11527" width="11.42578125" style="1" bestFit="1" customWidth="1"/>
    <col min="11528" max="11528" width="12.5703125" style="1" bestFit="1" customWidth="1"/>
    <col min="11529" max="11529" width="12.28515625" style="1"/>
    <col min="11530" max="11530" width="13.7109375" style="1" bestFit="1" customWidth="1"/>
    <col min="11531" max="11531" width="9.140625" style="1" bestFit="1" customWidth="1"/>
    <col min="11532" max="11532" width="7.85546875" style="1" bestFit="1" customWidth="1"/>
    <col min="11533" max="11533" width="10.7109375" style="1" bestFit="1" customWidth="1"/>
    <col min="11534" max="11534" width="7.85546875" style="1" bestFit="1" customWidth="1"/>
    <col min="11535" max="11535" width="11.5703125" style="1" bestFit="1" customWidth="1"/>
    <col min="11536" max="11778" width="12.28515625" style="1"/>
    <col min="11779" max="11779" width="13.42578125" style="1" customWidth="1"/>
    <col min="11780" max="11780" width="8.85546875" style="1" bestFit="1" customWidth="1"/>
    <col min="11781" max="11781" width="8.28515625" style="1" bestFit="1" customWidth="1"/>
    <col min="11782" max="11782" width="10" style="1" bestFit="1" customWidth="1"/>
    <col min="11783" max="11783" width="11.42578125" style="1" bestFit="1" customWidth="1"/>
    <col min="11784" max="11784" width="12.5703125" style="1" bestFit="1" customWidth="1"/>
    <col min="11785" max="11785" width="12.28515625" style="1"/>
    <col min="11786" max="11786" width="13.7109375" style="1" bestFit="1" customWidth="1"/>
    <col min="11787" max="11787" width="9.140625" style="1" bestFit="1" customWidth="1"/>
    <col min="11788" max="11788" width="7.85546875" style="1" bestFit="1" customWidth="1"/>
    <col min="11789" max="11789" width="10.7109375" style="1" bestFit="1" customWidth="1"/>
    <col min="11790" max="11790" width="7.85546875" style="1" bestFit="1" customWidth="1"/>
    <col min="11791" max="11791" width="11.5703125" style="1" bestFit="1" customWidth="1"/>
    <col min="11792" max="12034" width="12.28515625" style="1"/>
    <col min="12035" max="12035" width="13.42578125" style="1" customWidth="1"/>
    <col min="12036" max="12036" width="8.85546875" style="1" bestFit="1" customWidth="1"/>
    <col min="12037" max="12037" width="8.28515625" style="1" bestFit="1" customWidth="1"/>
    <col min="12038" max="12038" width="10" style="1" bestFit="1" customWidth="1"/>
    <col min="12039" max="12039" width="11.42578125" style="1" bestFit="1" customWidth="1"/>
    <col min="12040" max="12040" width="12.5703125" style="1" bestFit="1" customWidth="1"/>
    <col min="12041" max="12041" width="12.28515625" style="1"/>
    <col min="12042" max="12042" width="13.7109375" style="1" bestFit="1" customWidth="1"/>
    <col min="12043" max="12043" width="9.140625" style="1" bestFit="1" customWidth="1"/>
    <col min="12044" max="12044" width="7.85546875" style="1" bestFit="1" customWidth="1"/>
    <col min="12045" max="12045" width="10.7109375" style="1" bestFit="1" customWidth="1"/>
    <col min="12046" max="12046" width="7.85546875" style="1" bestFit="1" customWidth="1"/>
    <col min="12047" max="12047" width="11.5703125" style="1" bestFit="1" customWidth="1"/>
    <col min="12048" max="12290" width="12.28515625" style="1"/>
    <col min="12291" max="12291" width="13.42578125" style="1" customWidth="1"/>
    <col min="12292" max="12292" width="8.85546875" style="1" bestFit="1" customWidth="1"/>
    <col min="12293" max="12293" width="8.28515625" style="1" bestFit="1" customWidth="1"/>
    <col min="12294" max="12294" width="10" style="1" bestFit="1" customWidth="1"/>
    <col min="12295" max="12295" width="11.42578125" style="1" bestFit="1" customWidth="1"/>
    <col min="12296" max="12296" width="12.5703125" style="1" bestFit="1" customWidth="1"/>
    <col min="12297" max="12297" width="12.28515625" style="1"/>
    <col min="12298" max="12298" width="13.7109375" style="1" bestFit="1" customWidth="1"/>
    <col min="12299" max="12299" width="9.140625" style="1" bestFit="1" customWidth="1"/>
    <col min="12300" max="12300" width="7.85546875" style="1" bestFit="1" customWidth="1"/>
    <col min="12301" max="12301" width="10.7109375" style="1" bestFit="1" customWidth="1"/>
    <col min="12302" max="12302" width="7.85546875" style="1" bestFit="1" customWidth="1"/>
    <col min="12303" max="12303" width="11.5703125" style="1" bestFit="1" customWidth="1"/>
    <col min="12304" max="12546" width="12.28515625" style="1"/>
    <col min="12547" max="12547" width="13.42578125" style="1" customWidth="1"/>
    <col min="12548" max="12548" width="8.85546875" style="1" bestFit="1" customWidth="1"/>
    <col min="12549" max="12549" width="8.28515625" style="1" bestFit="1" customWidth="1"/>
    <col min="12550" max="12550" width="10" style="1" bestFit="1" customWidth="1"/>
    <col min="12551" max="12551" width="11.42578125" style="1" bestFit="1" customWidth="1"/>
    <col min="12552" max="12552" width="12.5703125" style="1" bestFit="1" customWidth="1"/>
    <col min="12553" max="12553" width="12.28515625" style="1"/>
    <col min="12554" max="12554" width="13.7109375" style="1" bestFit="1" customWidth="1"/>
    <col min="12555" max="12555" width="9.140625" style="1" bestFit="1" customWidth="1"/>
    <col min="12556" max="12556" width="7.85546875" style="1" bestFit="1" customWidth="1"/>
    <col min="12557" max="12557" width="10.7109375" style="1" bestFit="1" customWidth="1"/>
    <col min="12558" max="12558" width="7.85546875" style="1" bestFit="1" customWidth="1"/>
    <col min="12559" max="12559" width="11.5703125" style="1" bestFit="1" customWidth="1"/>
    <col min="12560" max="12802" width="12.28515625" style="1"/>
    <col min="12803" max="12803" width="13.42578125" style="1" customWidth="1"/>
    <col min="12804" max="12804" width="8.85546875" style="1" bestFit="1" customWidth="1"/>
    <col min="12805" max="12805" width="8.28515625" style="1" bestFit="1" customWidth="1"/>
    <col min="12806" max="12806" width="10" style="1" bestFit="1" customWidth="1"/>
    <col min="12807" max="12807" width="11.42578125" style="1" bestFit="1" customWidth="1"/>
    <col min="12808" max="12808" width="12.5703125" style="1" bestFit="1" customWidth="1"/>
    <col min="12809" max="12809" width="12.28515625" style="1"/>
    <col min="12810" max="12810" width="13.7109375" style="1" bestFit="1" customWidth="1"/>
    <col min="12811" max="12811" width="9.140625" style="1" bestFit="1" customWidth="1"/>
    <col min="12812" max="12812" width="7.85546875" style="1" bestFit="1" customWidth="1"/>
    <col min="12813" max="12813" width="10.7109375" style="1" bestFit="1" customWidth="1"/>
    <col min="12814" max="12814" width="7.85546875" style="1" bestFit="1" customWidth="1"/>
    <col min="12815" max="12815" width="11.5703125" style="1" bestFit="1" customWidth="1"/>
    <col min="12816" max="13058" width="12.28515625" style="1"/>
    <col min="13059" max="13059" width="13.42578125" style="1" customWidth="1"/>
    <col min="13060" max="13060" width="8.85546875" style="1" bestFit="1" customWidth="1"/>
    <col min="13061" max="13061" width="8.28515625" style="1" bestFit="1" customWidth="1"/>
    <col min="13062" max="13062" width="10" style="1" bestFit="1" customWidth="1"/>
    <col min="13063" max="13063" width="11.42578125" style="1" bestFit="1" customWidth="1"/>
    <col min="13064" max="13064" width="12.5703125" style="1" bestFit="1" customWidth="1"/>
    <col min="13065" max="13065" width="12.28515625" style="1"/>
    <col min="13066" max="13066" width="13.7109375" style="1" bestFit="1" customWidth="1"/>
    <col min="13067" max="13067" width="9.140625" style="1" bestFit="1" customWidth="1"/>
    <col min="13068" max="13068" width="7.85546875" style="1" bestFit="1" customWidth="1"/>
    <col min="13069" max="13069" width="10.7109375" style="1" bestFit="1" customWidth="1"/>
    <col min="13070" max="13070" width="7.85546875" style="1" bestFit="1" customWidth="1"/>
    <col min="13071" max="13071" width="11.5703125" style="1" bestFit="1" customWidth="1"/>
    <col min="13072" max="13314" width="12.28515625" style="1"/>
    <col min="13315" max="13315" width="13.42578125" style="1" customWidth="1"/>
    <col min="13316" max="13316" width="8.85546875" style="1" bestFit="1" customWidth="1"/>
    <col min="13317" max="13317" width="8.28515625" style="1" bestFit="1" customWidth="1"/>
    <col min="13318" max="13318" width="10" style="1" bestFit="1" customWidth="1"/>
    <col min="13319" max="13319" width="11.42578125" style="1" bestFit="1" customWidth="1"/>
    <col min="13320" max="13320" width="12.5703125" style="1" bestFit="1" customWidth="1"/>
    <col min="13321" max="13321" width="12.28515625" style="1"/>
    <col min="13322" max="13322" width="13.7109375" style="1" bestFit="1" customWidth="1"/>
    <col min="13323" max="13323" width="9.140625" style="1" bestFit="1" customWidth="1"/>
    <col min="13324" max="13324" width="7.85546875" style="1" bestFit="1" customWidth="1"/>
    <col min="13325" max="13325" width="10.7109375" style="1" bestFit="1" customWidth="1"/>
    <col min="13326" max="13326" width="7.85546875" style="1" bestFit="1" customWidth="1"/>
    <col min="13327" max="13327" width="11.5703125" style="1" bestFit="1" customWidth="1"/>
    <col min="13328" max="13570" width="12.28515625" style="1"/>
    <col min="13571" max="13571" width="13.42578125" style="1" customWidth="1"/>
    <col min="13572" max="13572" width="8.85546875" style="1" bestFit="1" customWidth="1"/>
    <col min="13573" max="13573" width="8.28515625" style="1" bestFit="1" customWidth="1"/>
    <col min="13574" max="13574" width="10" style="1" bestFit="1" customWidth="1"/>
    <col min="13575" max="13575" width="11.42578125" style="1" bestFit="1" customWidth="1"/>
    <col min="13576" max="13576" width="12.5703125" style="1" bestFit="1" customWidth="1"/>
    <col min="13577" max="13577" width="12.28515625" style="1"/>
    <col min="13578" max="13578" width="13.7109375" style="1" bestFit="1" customWidth="1"/>
    <col min="13579" max="13579" width="9.140625" style="1" bestFit="1" customWidth="1"/>
    <col min="13580" max="13580" width="7.85546875" style="1" bestFit="1" customWidth="1"/>
    <col min="13581" max="13581" width="10.7109375" style="1" bestFit="1" customWidth="1"/>
    <col min="13582" max="13582" width="7.85546875" style="1" bestFit="1" customWidth="1"/>
    <col min="13583" max="13583" width="11.5703125" style="1" bestFit="1" customWidth="1"/>
    <col min="13584" max="13826" width="12.28515625" style="1"/>
    <col min="13827" max="13827" width="13.42578125" style="1" customWidth="1"/>
    <col min="13828" max="13828" width="8.85546875" style="1" bestFit="1" customWidth="1"/>
    <col min="13829" max="13829" width="8.28515625" style="1" bestFit="1" customWidth="1"/>
    <col min="13830" max="13830" width="10" style="1" bestFit="1" customWidth="1"/>
    <col min="13831" max="13831" width="11.42578125" style="1" bestFit="1" customWidth="1"/>
    <col min="13832" max="13832" width="12.5703125" style="1" bestFit="1" customWidth="1"/>
    <col min="13833" max="13833" width="12.28515625" style="1"/>
    <col min="13834" max="13834" width="13.7109375" style="1" bestFit="1" customWidth="1"/>
    <col min="13835" max="13835" width="9.140625" style="1" bestFit="1" customWidth="1"/>
    <col min="13836" max="13836" width="7.85546875" style="1" bestFit="1" customWidth="1"/>
    <col min="13837" max="13837" width="10.7109375" style="1" bestFit="1" customWidth="1"/>
    <col min="13838" max="13838" width="7.85546875" style="1" bestFit="1" customWidth="1"/>
    <col min="13839" max="13839" width="11.5703125" style="1" bestFit="1" customWidth="1"/>
    <col min="13840" max="14082" width="12.28515625" style="1"/>
    <col min="14083" max="14083" width="13.42578125" style="1" customWidth="1"/>
    <col min="14084" max="14084" width="8.85546875" style="1" bestFit="1" customWidth="1"/>
    <col min="14085" max="14085" width="8.28515625" style="1" bestFit="1" customWidth="1"/>
    <col min="14086" max="14086" width="10" style="1" bestFit="1" customWidth="1"/>
    <col min="14087" max="14087" width="11.42578125" style="1" bestFit="1" customWidth="1"/>
    <col min="14088" max="14088" width="12.5703125" style="1" bestFit="1" customWidth="1"/>
    <col min="14089" max="14089" width="12.28515625" style="1"/>
    <col min="14090" max="14090" width="13.7109375" style="1" bestFit="1" customWidth="1"/>
    <col min="14091" max="14091" width="9.140625" style="1" bestFit="1" customWidth="1"/>
    <col min="14092" max="14092" width="7.85546875" style="1" bestFit="1" customWidth="1"/>
    <col min="14093" max="14093" width="10.7109375" style="1" bestFit="1" customWidth="1"/>
    <col min="14094" max="14094" width="7.85546875" style="1" bestFit="1" customWidth="1"/>
    <col min="14095" max="14095" width="11.5703125" style="1" bestFit="1" customWidth="1"/>
    <col min="14096" max="14338" width="12.28515625" style="1"/>
    <col min="14339" max="14339" width="13.42578125" style="1" customWidth="1"/>
    <col min="14340" max="14340" width="8.85546875" style="1" bestFit="1" customWidth="1"/>
    <col min="14341" max="14341" width="8.28515625" style="1" bestFit="1" customWidth="1"/>
    <col min="14342" max="14342" width="10" style="1" bestFit="1" customWidth="1"/>
    <col min="14343" max="14343" width="11.42578125" style="1" bestFit="1" customWidth="1"/>
    <col min="14344" max="14344" width="12.5703125" style="1" bestFit="1" customWidth="1"/>
    <col min="14345" max="14345" width="12.28515625" style="1"/>
    <col min="14346" max="14346" width="13.7109375" style="1" bestFit="1" customWidth="1"/>
    <col min="14347" max="14347" width="9.140625" style="1" bestFit="1" customWidth="1"/>
    <col min="14348" max="14348" width="7.85546875" style="1" bestFit="1" customWidth="1"/>
    <col min="14349" max="14349" width="10.7109375" style="1" bestFit="1" customWidth="1"/>
    <col min="14350" max="14350" width="7.85546875" style="1" bestFit="1" customWidth="1"/>
    <col min="14351" max="14351" width="11.5703125" style="1" bestFit="1" customWidth="1"/>
    <col min="14352" max="14594" width="12.28515625" style="1"/>
    <col min="14595" max="14595" width="13.42578125" style="1" customWidth="1"/>
    <col min="14596" max="14596" width="8.85546875" style="1" bestFit="1" customWidth="1"/>
    <col min="14597" max="14597" width="8.28515625" style="1" bestFit="1" customWidth="1"/>
    <col min="14598" max="14598" width="10" style="1" bestFit="1" customWidth="1"/>
    <col min="14599" max="14599" width="11.42578125" style="1" bestFit="1" customWidth="1"/>
    <col min="14600" max="14600" width="12.5703125" style="1" bestFit="1" customWidth="1"/>
    <col min="14601" max="14601" width="12.28515625" style="1"/>
    <col min="14602" max="14602" width="13.7109375" style="1" bestFit="1" customWidth="1"/>
    <col min="14603" max="14603" width="9.140625" style="1" bestFit="1" customWidth="1"/>
    <col min="14604" max="14604" width="7.85546875" style="1" bestFit="1" customWidth="1"/>
    <col min="14605" max="14605" width="10.7109375" style="1" bestFit="1" customWidth="1"/>
    <col min="14606" max="14606" width="7.85546875" style="1" bestFit="1" customWidth="1"/>
    <col min="14607" max="14607" width="11.5703125" style="1" bestFit="1" customWidth="1"/>
    <col min="14608" max="14850" width="12.28515625" style="1"/>
    <col min="14851" max="14851" width="13.42578125" style="1" customWidth="1"/>
    <col min="14852" max="14852" width="8.85546875" style="1" bestFit="1" customWidth="1"/>
    <col min="14853" max="14853" width="8.28515625" style="1" bestFit="1" customWidth="1"/>
    <col min="14854" max="14854" width="10" style="1" bestFit="1" customWidth="1"/>
    <col min="14855" max="14855" width="11.42578125" style="1" bestFit="1" customWidth="1"/>
    <col min="14856" max="14856" width="12.5703125" style="1" bestFit="1" customWidth="1"/>
    <col min="14857" max="14857" width="12.28515625" style="1"/>
    <col min="14858" max="14858" width="13.7109375" style="1" bestFit="1" customWidth="1"/>
    <col min="14859" max="14859" width="9.140625" style="1" bestFit="1" customWidth="1"/>
    <col min="14860" max="14860" width="7.85546875" style="1" bestFit="1" customWidth="1"/>
    <col min="14861" max="14861" width="10.7109375" style="1" bestFit="1" customWidth="1"/>
    <col min="14862" max="14862" width="7.85546875" style="1" bestFit="1" customWidth="1"/>
    <col min="14863" max="14863" width="11.5703125" style="1" bestFit="1" customWidth="1"/>
    <col min="14864" max="15106" width="12.28515625" style="1"/>
    <col min="15107" max="15107" width="13.42578125" style="1" customWidth="1"/>
    <col min="15108" max="15108" width="8.85546875" style="1" bestFit="1" customWidth="1"/>
    <col min="15109" max="15109" width="8.28515625" style="1" bestFit="1" customWidth="1"/>
    <col min="15110" max="15110" width="10" style="1" bestFit="1" customWidth="1"/>
    <col min="15111" max="15111" width="11.42578125" style="1" bestFit="1" customWidth="1"/>
    <col min="15112" max="15112" width="12.5703125" style="1" bestFit="1" customWidth="1"/>
    <col min="15113" max="15113" width="12.28515625" style="1"/>
    <col min="15114" max="15114" width="13.7109375" style="1" bestFit="1" customWidth="1"/>
    <col min="15115" max="15115" width="9.140625" style="1" bestFit="1" customWidth="1"/>
    <col min="15116" max="15116" width="7.85546875" style="1" bestFit="1" customWidth="1"/>
    <col min="15117" max="15117" width="10.7109375" style="1" bestFit="1" customWidth="1"/>
    <col min="15118" max="15118" width="7.85546875" style="1" bestFit="1" customWidth="1"/>
    <col min="15119" max="15119" width="11.5703125" style="1" bestFit="1" customWidth="1"/>
    <col min="15120" max="15362" width="12.28515625" style="1"/>
    <col min="15363" max="15363" width="13.42578125" style="1" customWidth="1"/>
    <col min="15364" max="15364" width="8.85546875" style="1" bestFit="1" customWidth="1"/>
    <col min="15365" max="15365" width="8.28515625" style="1" bestFit="1" customWidth="1"/>
    <col min="15366" max="15366" width="10" style="1" bestFit="1" customWidth="1"/>
    <col min="15367" max="15367" width="11.42578125" style="1" bestFit="1" customWidth="1"/>
    <col min="15368" max="15368" width="12.5703125" style="1" bestFit="1" customWidth="1"/>
    <col min="15369" max="15369" width="12.28515625" style="1"/>
    <col min="15370" max="15370" width="13.7109375" style="1" bestFit="1" customWidth="1"/>
    <col min="15371" max="15371" width="9.140625" style="1" bestFit="1" customWidth="1"/>
    <col min="15372" max="15372" width="7.85546875" style="1" bestFit="1" customWidth="1"/>
    <col min="15373" max="15373" width="10.7109375" style="1" bestFit="1" customWidth="1"/>
    <col min="15374" max="15374" width="7.85546875" style="1" bestFit="1" customWidth="1"/>
    <col min="15375" max="15375" width="11.5703125" style="1" bestFit="1" customWidth="1"/>
    <col min="15376" max="15618" width="12.28515625" style="1"/>
    <col min="15619" max="15619" width="13.42578125" style="1" customWidth="1"/>
    <col min="15620" max="15620" width="8.85546875" style="1" bestFit="1" customWidth="1"/>
    <col min="15621" max="15621" width="8.28515625" style="1" bestFit="1" customWidth="1"/>
    <col min="15622" max="15622" width="10" style="1" bestFit="1" customWidth="1"/>
    <col min="15623" max="15623" width="11.42578125" style="1" bestFit="1" customWidth="1"/>
    <col min="15624" max="15624" width="12.5703125" style="1" bestFit="1" customWidth="1"/>
    <col min="15625" max="15625" width="12.28515625" style="1"/>
    <col min="15626" max="15626" width="13.7109375" style="1" bestFit="1" customWidth="1"/>
    <col min="15627" max="15627" width="9.140625" style="1" bestFit="1" customWidth="1"/>
    <col min="15628" max="15628" width="7.85546875" style="1" bestFit="1" customWidth="1"/>
    <col min="15629" max="15629" width="10.7109375" style="1" bestFit="1" customWidth="1"/>
    <col min="15630" max="15630" width="7.85546875" style="1" bestFit="1" customWidth="1"/>
    <col min="15631" max="15631" width="11.5703125" style="1" bestFit="1" customWidth="1"/>
    <col min="15632" max="15874" width="12.28515625" style="1"/>
    <col min="15875" max="15875" width="13.42578125" style="1" customWidth="1"/>
    <col min="15876" max="15876" width="8.85546875" style="1" bestFit="1" customWidth="1"/>
    <col min="15877" max="15877" width="8.28515625" style="1" bestFit="1" customWidth="1"/>
    <col min="15878" max="15878" width="10" style="1" bestFit="1" customWidth="1"/>
    <col min="15879" max="15879" width="11.42578125" style="1" bestFit="1" customWidth="1"/>
    <col min="15880" max="15880" width="12.5703125" style="1" bestFit="1" customWidth="1"/>
    <col min="15881" max="15881" width="12.28515625" style="1"/>
    <col min="15882" max="15882" width="13.7109375" style="1" bestFit="1" customWidth="1"/>
    <col min="15883" max="15883" width="9.140625" style="1" bestFit="1" customWidth="1"/>
    <col min="15884" max="15884" width="7.85546875" style="1" bestFit="1" customWidth="1"/>
    <col min="15885" max="15885" width="10.7109375" style="1" bestFit="1" customWidth="1"/>
    <col min="15886" max="15886" width="7.85546875" style="1" bestFit="1" customWidth="1"/>
    <col min="15887" max="15887" width="11.5703125" style="1" bestFit="1" customWidth="1"/>
    <col min="15888" max="16130" width="12.28515625" style="1"/>
    <col min="16131" max="16131" width="13.42578125" style="1" customWidth="1"/>
    <col min="16132" max="16132" width="8.85546875" style="1" bestFit="1" customWidth="1"/>
    <col min="16133" max="16133" width="8.28515625" style="1" bestFit="1" customWidth="1"/>
    <col min="16134" max="16134" width="10" style="1" bestFit="1" customWidth="1"/>
    <col min="16135" max="16135" width="11.42578125" style="1" bestFit="1" customWidth="1"/>
    <col min="16136" max="16136" width="12.5703125" style="1" bestFit="1" customWidth="1"/>
    <col min="16137" max="16137" width="12.28515625" style="1"/>
    <col min="16138" max="16138" width="13.7109375" style="1" bestFit="1" customWidth="1"/>
    <col min="16139" max="16139" width="9.140625" style="1" bestFit="1" customWidth="1"/>
    <col min="16140" max="16140" width="7.85546875" style="1" bestFit="1" customWidth="1"/>
    <col min="16141" max="16141" width="10.7109375" style="1" bestFit="1" customWidth="1"/>
    <col min="16142" max="16142" width="7.85546875" style="1" bestFit="1" customWidth="1"/>
    <col min="16143" max="16143" width="11.5703125" style="1" bestFit="1" customWidth="1"/>
    <col min="16144" max="16384" width="12.28515625" style="1"/>
  </cols>
  <sheetData>
    <row r="2" spans="3:16" x14ac:dyDescent="0.15">
      <c r="K2" s="2"/>
    </row>
    <row r="3" spans="3:16" ht="15" x14ac:dyDescent="0.2">
      <c r="H3" s="3">
        <v>2019</v>
      </c>
    </row>
    <row r="5" spans="3:16" ht="15.75" x14ac:dyDescent="0.25">
      <c r="G5" s="31" t="s">
        <v>0</v>
      </c>
      <c r="H5" s="32"/>
      <c r="I5" s="32"/>
      <c r="J5" s="4"/>
    </row>
    <row r="6" spans="3:16" x14ac:dyDescent="0.15">
      <c r="G6" s="33" t="s">
        <v>1</v>
      </c>
      <c r="H6" s="33"/>
      <c r="I6" s="33"/>
      <c r="J6" s="2"/>
    </row>
    <row r="8" spans="3:16" ht="12" x14ac:dyDescent="0.2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2"/>
    </row>
    <row r="9" spans="3:16" x14ac:dyDescent="0.15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2"/>
    </row>
    <row r="10" spans="3:16" x14ac:dyDescent="0.15">
      <c r="C10" s="10">
        <v>43466</v>
      </c>
      <c r="D10" s="11">
        <v>89.17</v>
      </c>
      <c r="E10" s="11">
        <v>5.81</v>
      </c>
      <c r="F10" s="11">
        <v>2.42</v>
      </c>
      <c r="G10" s="11">
        <v>0.4</v>
      </c>
      <c r="H10" s="11">
        <v>0.63</v>
      </c>
      <c r="I10" s="11">
        <v>0.14000000000000001</v>
      </c>
      <c r="J10" s="11">
        <v>0.11</v>
      </c>
      <c r="K10" s="11">
        <v>0.06</v>
      </c>
      <c r="L10" s="11">
        <v>0.3</v>
      </c>
      <c r="M10" s="11">
        <v>0.96</v>
      </c>
      <c r="N10" s="11">
        <v>71.63</v>
      </c>
      <c r="O10" s="12">
        <f>56.99/1000</f>
        <v>5.6989999999999999E-2</v>
      </c>
      <c r="P10" s="13"/>
    </row>
    <row r="11" spans="3:16" x14ac:dyDescent="0.15">
      <c r="C11" s="10">
        <v>43497</v>
      </c>
      <c r="D11" s="11">
        <v>89.28874780223488</v>
      </c>
      <c r="E11" s="11">
        <v>5.7780690392568088</v>
      </c>
      <c r="F11" s="11">
        <v>2.3893837510652469</v>
      </c>
      <c r="G11" s="11">
        <v>0.40516025982353648</v>
      </c>
      <c r="H11" s="11">
        <v>0.63072762470692501</v>
      </c>
      <c r="I11" s="11">
        <v>0.14852505996490706</v>
      </c>
      <c r="J11" s="11">
        <v>0.10947877098251839</v>
      </c>
      <c r="K11" s="11">
        <v>5.6211430182780263E-2</v>
      </c>
      <c r="L11" s="11">
        <v>0.29959415803175543</v>
      </c>
      <c r="M11" s="11">
        <v>0.89412145070687321</v>
      </c>
      <c r="N11" s="11">
        <v>71.598314486279861</v>
      </c>
      <c r="O11" s="12">
        <f>56.9751833735088/1000</f>
        <v>5.6975183373508799E-2</v>
      </c>
      <c r="P11" s="13"/>
    </row>
    <row r="12" spans="3:16" x14ac:dyDescent="0.15">
      <c r="C12" s="10">
        <v>43525</v>
      </c>
      <c r="D12" s="11">
        <v>89.301112247644738</v>
      </c>
      <c r="E12" s="11">
        <v>5.7777531628533012</v>
      </c>
      <c r="F12" s="11">
        <v>2.3698129205921918</v>
      </c>
      <c r="G12" s="11">
        <v>0.39895127860026924</v>
      </c>
      <c r="H12" s="11">
        <v>0.61911884253028304</v>
      </c>
      <c r="I12" s="11">
        <v>0.14490296096904431</v>
      </c>
      <c r="J12" s="11">
        <v>0.1071732166890982</v>
      </c>
      <c r="K12" s="11">
        <v>5.4489905787348615E-2</v>
      </c>
      <c r="L12" s="11">
        <v>0.29983983849259738</v>
      </c>
      <c r="M12" s="11">
        <v>0.92685935397039021</v>
      </c>
      <c r="N12" s="11">
        <v>71.75286788276189</v>
      </c>
      <c r="O12" s="12">
        <f>56.9452144854434/1000</f>
        <v>5.6945214485443402E-2</v>
      </c>
      <c r="P12" s="13"/>
    </row>
    <row r="13" spans="3:16" x14ac:dyDescent="0.15">
      <c r="C13" s="10">
        <v>43556</v>
      </c>
      <c r="D13" s="11">
        <v>89.391546388888912</v>
      </c>
      <c r="E13" s="11">
        <v>5.7245402777777779</v>
      </c>
      <c r="F13" s="11">
        <v>2.3566149999999997</v>
      </c>
      <c r="G13" s="11">
        <v>0.40401305555555561</v>
      </c>
      <c r="H13" s="11">
        <v>0.62989097222222312</v>
      </c>
      <c r="I13" s="11">
        <v>0.15025875</v>
      </c>
      <c r="J13" s="11">
        <v>0.11190874999999999</v>
      </c>
      <c r="K13" s="11">
        <v>5.8119722222222205E-2</v>
      </c>
      <c r="L13" s="11">
        <v>0.29997124999999991</v>
      </c>
      <c r="M13" s="11">
        <v>0.87315763888888809</v>
      </c>
      <c r="N13" s="11">
        <v>71.709594112891381</v>
      </c>
      <c r="O13" s="12">
        <f>56.9425765269248/1000</f>
        <v>5.6942576526924804E-2</v>
      </c>
      <c r="P13" s="13"/>
    </row>
    <row r="14" spans="3:16" x14ac:dyDescent="0.15">
      <c r="C14" s="10">
        <v>43586</v>
      </c>
      <c r="D14" s="11">
        <v>89.148939650537599</v>
      </c>
      <c r="E14" s="11">
        <v>5.8163487903225874</v>
      </c>
      <c r="F14" s="11">
        <v>2.4404124999999972</v>
      </c>
      <c r="G14" s="11">
        <v>0.41282809139784998</v>
      </c>
      <c r="H14" s="11">
        <v>0.64924704301075176</v>
      </c>
      <c r="I14" s="11">
        <v>0.1515009408602149</v>
      </c>
      <c r="J14" s="11">
        <v>0.11284193548387071</v>
      </c>
      <c r="K14" s="11">
        <v>5.6994086021505276E-2</v>
      </c>
      <c r="L14" s="11">
        <v>0.30047688172043036</v>
      </c>
      <c r="M14" s="11">
        <v>0.91040013440860246</v>
      </c>
      <c r="N14" s="11">
        <v>71.311845299836904</v>
      </c>
      <c r="O14" s="12">
        <f>57.0142737460384/1000</f>
        <v>5.7014273746038395E-2</v>
      </c>
      <c r="P14" s="13"/>
    </row>
    <row r="15" spans="3:16" x14ac:dyDescent="0.15">
      <c r="C15" s="10">
        <v>43617</v>
      </c>
      <c r="D15" s="11">
        <v>88.903523888888913</v>
      </c>
      <c r="E15" s="11">
        <v>5.9232441666666586</v>
      </c>
      <c r="F15" s="11">
        <v>2.5064279166666661</v>
      </c>
      <c r="G15" s="11">
        <v>0.41113944444444445</v>
      </c>
      <c r="H15" s="11">
        <v>0.65821833333333302</v>
      </c>
      <c r="I15" s="11">
        <v>0.14839847222222216</v>
      </c>
      <c r="J15" s="11">
        <v>0.11321152777777775</v>
      </c>
      <c r="K15" s="11">
        <v>5.6650972222222006E-2</v>
      </c>
      <c r="L15" s="11">
        <v>0.30249277777777817</v>
      </c>
      <c r="M15" s="11">
        <v>0.97670708333333434</v>
      </c>
      <c r="N15" s="11">
        <v>71.118190732872719</v>
      </c>
      <c r="O15" s="12">
        <f>57.0673299173113/1000</f>
        <v>5.7067329917311296E-2</v>
      </c>
      <c r="P15" s="13"/>
    </row>
    <row r="16" spans="3:16" x14ac:dyDescent="0.15">
      <c r="C16" s="10">
        <v>43647</v>
      </c>
      <c r="D16" s="11">
        <v>89.023375537634308</v>
      </c>
      <c r="E16" s="11">
        <v>5.8640735215053805</v>
      </c>
      <c r="F16" s="11">
        <v>2.4567586021505385</v>
      </c>
      <c r="G16" s="11">
        <v>0.41729663978494574</v>
      </c>
      <c r="H16" s="11">
        <v>0.66042567204301028</v>
      </c>
      <c r="I16" s="11">
        <v>0.15643629032258044</v>
      </c>
      <c r="J16" s="11">
        <v>0.11790120967741932</v>
      </c>
      <c r="K16" s="11">
        <v>6.4916129032258088E-2</v>
      </c>
      <c r="L16" s="11">
        <v>0.30620551075268893</v>
      </c>
      <c r="M16" s="11">
        <v>0.93259946236558988</v>
      </c>
      <c r="N16" s="11">
        <v>71.11751881801672</v>
      </c>
      <c r="O16" s="12">
        <v>5.7020308265685299E-2</v>
      </c>
      <c r="P16" s="13"/>
    </row>
    <row r="17" spans="3:16" x14ac:dyDescent="0.15">
      <c r="C17" s="10">
        <v>43678</v>
      </c>
      <c r="D17" s="11">
        <v>89.400710000000004</v>
      </c>
      <c r="E17" s="11">
        <v>5.7349899999999998</v>
      </c>
      <c r="F17" s="11">
        <v>2.3244039999999999</v>
      </c>
      <c r="G17" s="11">
        <v>0.42206900000000003</v>
      </c>
      <c r="H17" s="11">
        <v>0.62916300000000003</v>
      </c>
      <c r="I17" s="11">
        <v>0.159334</v>
      </c>
      <c r="J17" s="11">
        <v>0.112028</v>
      </c>
      <c r="K17" s="11">
        <v>6.1689000000000001E-2</v>
      </c>
      <c r="L17" s="11">
        <v>0.30557200000000001</v>
      </c>
      <c r="M17" s="11">
        <v>0.85004800000000003</v>
      </c>
      <c r="N17" s="11">
        <v>71.593010000000007</v>
      </c>
      <c r="O17" s="12">
        <f>56.93079/1000</f>
        <v>5.6930790000000002E-2</v>
      </c>
      <c r="P17" s="13"/>
    </row>
    <row r="18" spans="3:16" x14ac:dyDescent="0.15">
      <c r="C18" s="10">
        <v>43709</v>
      </c>
      <c r="D18" s="11">
        <v>91.257195972222178</v>
      </c>
      <c r="E18" s="11">
        <v>5.0668734722222277</v>
      </c>
      <c r="F18" s="11">
        <v>1.6798954166666662</v>
      </c>
      <c r="G18" s="11">
        <v>0.35289541666666635</v>
      </c>
      <c r="H18" s="11">
        <v>0.45446347222222183</v>
      </c>
      <c r="I18" s="11">
        <v>0.1360330555555557</v>
      </c>
      <c r="J18" s="11">
        <v>8.3316944444444402E-2</v>
      </c>
      <c r="K18" s="11">
        <v>5.406777777777777E-2</v>
      </c>
      <c r="L18" s="11">
        <v>0.29790180555555512</v>
      </c>
      <c r="M18" s="11">
        <v>0.61733999999999967</v>
      </c>
      <c r="N18" s="11">
        <v>74.925060561208468</v>
      </c>
      <c r="O18" s="12">
        <f>56.4847759763144/1000</f>
        <v>5.6484775976314405E-2</v>
      </c>
      <c r="P18" s="13"/>
    </row>
    <row r="19" spans="3:16" x14ac:dyDescent="0.15">
      <c r="C19" s="10">
        <v>43739</v>
      </c>
      <c r="D19" s="11">
        <v>95.83</v>
      </c>
      <c r="E19" s="11">
        <v>3.05</v>
      </c>
      <c r="F19" s="11">
        <v>0.25</v>
      </c>
      <c r="G19" s="11">
        <v>0.05</v>
      </c>
      <c r="H19" s="11">
        <v>0.05</v>
      </c>
      <c r="I19" s="11">
        <v>0.01</v>
      </c>
      <c r="J19" s="11">
        <v>0.01</v>
      </c>
      <c r="K19" s="11">
        <v>0.02</v>
      </c>
      <c r="L19" s="11">
        <v>0.28999999999999998</v>
      </c>
      <c r="M19" s="11">
        <v>0.43</v>
      </c>
      <c r="N19" s="11">
        <v>89.507320000000007</v>
      </c>
      <c r="O19" s="12">
        <f>55.55606/1000</f>
        <v>5.5556060000000004E-2</v>
      </c>
      <c r="P19" s="13"/>
    </row>
    <row r="20" spans="3:16" x14ac:dyDescent="0.15">
      <c r="C20" s="10">
        <v>43770</v>
      </c>
      <c r="D20" s="11">
        <v>96.015192458100657</v>
      </c>
      <c r="E20" s="11">
        <v>3.0195245810055886</v>
      </c>
      <c r="F20" s="11">
        <v>0.1561564245810057</v>
      </c>
      <c r="G20" s="11">
        <v>4.5661173184357549E-2</v>
      </c>
      <c r="H20" s="11">
        <v>3.1300279329608861E-2</v>
      </c>
      <c r="I20" s="11">
        <v>6.7526536312849175E-3</v>
      </c>
      <c r="J20" s="11">
        <v>6.6493016759776565E-3</v>
      </c>
      <c r="K20" s="11">
        <v>2.2456424581005559E-2</v>
      </c>
      <c r="L20" s="11">
        <v>0.26870432960893798</v>
      </c>
      <c r="M20" s="11">
        <v>0.42799162011173153</v>
      </c>
      <c r="N20" s="11">
        <v>90.406800030465675</v>
      </c>
      <c r="O20" s="12">
        <f>55.5117353189472/1000</f>
        <v>5.5511735318947202E-2</v>
      </c>
      <c r="P20" s="13"/>
    </row>
    <row r="21" spans="3:16" x14ac:dyDescent="0.15">
      <c r="C21" s="10">
        <v>43800</v>
      </c>
      <c r="D21" s="11">
        <v>95.78</v>
      </c>
      <c r="E21" s="11">
        <v>3.13</v>
      </c>
      <c r="F21" s="11">
        <v>0.23</v>
      </c>
      <c r="G21" s="11">
        <v>0.06</v>
      </c>
      <c r="H21" s="11">
        <v>0.05</v>
      </c>
      <c r="I21" s="11">
        <v>0.01</v>
      </c>
      <c r="J21" s="11">
        <v>0.01</v>
      </c>
      <c r="K21" s="11">
        <v>0.02</v>
      </c>
      <c r="L21" s="11">
        <v>0.26</v>
      </c>
      <c r="M21" s="11">
        <v>0.44</v>
      </c>
      <c r="N21" s="14">
        <v>89.307582862386596</v>
      </c>
      <c r="O21" s="15">
        <v>5.5574770684194044E-2</v>
      </c>
      <c r="P21" s="13"/>
    </row>
    <row r="22" spans="3:16" x14ac:dyDescent="0.1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2"/>
    </row>
    <row r="23" spans="3:16" x14ac:dyDescent="0.15">
      <c r="C23" s="20" t="s">
        <v>17</v>
      </c>
      <c r="D23" s="21">
        <f t="shared" ref="D23:O23" si="0">AVERAGE(D10:D21)</f>
        <v>91.04252866217935</v>
      </c>
      <c r="E23" s="21">
        <f t="shared" si="0"/>
        <v>5.057951417634194</v>
      </c>
      <c r="F23" s="21">
        <f t="shared" si="0"/>
        <v>1.7983222109768597</v>
      </c>
      <c r="G23" s="21">
        <f t="shared" si="0"/>
        <v>0.31500119662146875</v>
      </c>
      <c r="H23" s="21">
        <f t="shared" si="0"/>
        <v>0.47437960328319645</v>
      </c>
      <c r="I23" s="21">
        <f t="shared" si="0"/>
        <v>0.11351184862715082</v>
      </c>
      <c r="J23" s="21">
        <f t="shared" si="0"/>
        <v>8.3709138060925545E-2</v>
      </c>
      <c r="K23" s="21">
        <f t="shared" si="0"/>
        <v>4.8799620652259984E-2</v>
      </c>
      <c r="L23" s="21">
        <f>AVERAGE(L10:L21)</f>
        <v>0.29422987932831196</v>
      </c>
      <c r="M23" s="21">
        <f t="shared" si="0"/>
        <v>0.76993539531545074</v>
      </c>
      <c r="N23" s="21">
        <f t="shared" si="0"/>
        <v>76.331508732226681</v>
      </c>
      <c r="O23" s="22">
        <f t="shared" si="0"/>
        <v>5.6584418191197298E-2</v>
      </c>
      <c r="P23" s="2"/>
    </row>
    <row r="24" spans="3:16" x14ac:dyDescent="0.1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"/>
    </row>
    <row r="27" spans="3:16" x14ac:dyDescent="0.15">
      <c r="C27" s="1" t="s">
        <v>18</v>
      </c>
    </row>
  </sheetData>
  <mergeCells count="2">
    <mergeCell ref="G5:I5"/>
    <mergeCell ref="G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P27"/>
  <sheetViews>
    <sheetView workbookViewId="0">
      <selection activeCell="O11" sqref="O11"/>
    </sheetView>
  </sheetViews>
  <sheetFormatPr defaultColWidth="12.28515625" defaultRowHeight="10.5" x14ac:dyDescent="0.15"/>
  <cols>
    <col min="1" max="2" width="12.28515625" style="1"/>
    <col min="3" max="3" width="13.42578125" style="1" customWidth="1"/>
    <col min="4" max="4" width="8.85546875" style="1" bestFit="1" customWidth="1"/>
    <col min="5" max="5" width="8.28515625" style="1" bestFit="1" customWidth="1"/>
    <col min="6" max="6" width="10" style="1" bestFit="1" customWidth="1"/>
    <col min="7" max="7" width="11.42578125" style="1" bestFit="1" customWidth="1"/>
    <col min="8" max="8" width="12.5703125" style="1" bestFit="1" customWidth="1"/>
    <col min="9" max="9" width="12.28515625" style="1"/>
    <col min="10" max="10" width="13.7109375" style="1" bestFit="1" customWidth="1"/>
    <col min="11" max="11" width="9.140625" style="1" bestFit="1" customWidth="1"/>
    <col min="12" max="12" width="7.85546875" style="1" bestFit="1" customWidth="1"/>
    <col min="13" max="13" width="10.7109375" style="1" bestFit="1" customWidth="1"/>
    <col min="14" max="14" width="7.85546875" style="1" bestFit="1" customWidth="1"/>
    <col min="15" max="15" width="11.5703125" style="1" bestFit="1" customWidth="1"/>
    <col min="16" max="258" width="12.28515625" style="1"/>
    <col min="259" max="259" width="13.42578125" style="1" customWidth="1"/>
    <col min="260" max="260" width="8.85546875" style="1" bestFit="1" customWidth="1"/>
    <col min="261" max="261" width="8.28515625" style="1" bestFit="1" customWidth="1"/>
    <col min="262" max="262" width="10" style="1" bestFit="1" customWidth="1"/>
    <col min="263" max="263" width="11.42578125" style="1" bestFit="1" customWidth="1"/>
    <col min="264" max="264" width="12.5703125" style="1" bestFit="1" customWidth="1"/>
    <col min="265" max="265" width="12.28515625" style="1"/>
    <col min="266" max="266" width="13.7109375" style="1" bestFit="1" customWidth="1"/>
    <col min="267" max="267" width="9.140625" style="1" bestFit="1" customWidth="1"/>
    <col min="268" max="268" width="7.85546875" style="1" bestFit="1" customWidth="1"/>
    <col min="269" max="269" width="10.7109375" style="1" bestFit="1" customWidth="1"/>
    <col min="270" max="270" width="7.85546875" style="1" bestFit="1" customWidth="1"/>
    <col min="271" max="271" width="11.5703125" style="1" bestFit="1" customWidth="1"/>
    <col min="272" max="514" width="12.28515625" style="1"/>
    <col min="515" max="515" width="13.42578125" style="1" customWidth="1"/>
    <col min="516" max="516" width="8.85546875" style="1" bestFit="1" customWidth="1"/>
    <col min="517" max="517" width="8.28515625" style="1" bestFit="1" customWidth="1"/>
    <col min="518" max="518" width="10" style="1" bestFit="1" customWidth="1"/>
    <col min="519" max="519" width="11.42578125" style="1" bestFit="1" customWidth="1"/>
    <col min="520" max="520" width="12.5703125" style="1" bestFit="1" customWidth="1"/>
    <col min="521" max="521" width="12.28515625" style="1"/>
    <col min="522" max="522" width="13.7109375" style="1" bestFit="1" customWidth="1"/>
    <col min="523" max="523" width="9.140625" style="1" bestFit="1" customWidth="1"/>
    <col min="524" max="524" width="7.85546875" style="1" bestFit="1" customWidth="1"/>
    <col min="525" max="525" width="10.7109375" style="1" bestFit="1" customWidth="1"/>
    <col min="526" max="526" width="7.85546875" style="1" bestFit="1" customWidth="1"/>
    <col min="527" max="527" width="11.5703125" style="1" bestFit="1" customWidth="1"/>
    <col min="528" max="770" width="12.28515625" style="1"/>
    <col min="771" max="771" width="13.42578125" style="1" customWidth="1"/>
    <col min="772" max="772" width="8.85546875" style="1" bestFit="1" customWidth="1"/>
    <col min="773" max="773" width="8.28515625" style="1" bestFit="1" customWidth="1"/>
    <col min="774" max="774" width="10" style="1" bestFit="1" customWidth="1"/>
    <col min="775" max="775" width="11.42578125" style="1" bestFit="1" customWidth="1"/>
    <col min="776" max="776" width="12.5703125" style="1" bestFit="1" customWidth="1"/>
    <col min="777" max="777" width="12.28515625" style="1"/>
    <col min="778" max="778" width="13.7109375" style="1" bestFit="1" customWidth="1"/>
    <col min="779" max="779" width="9.140625" style="1" bestFit="1" customWidth="1"/>
    <col min="780" max="780" width="7.85546875" style="1" bestFit="1" customWidth="1"/>
    <col min="781" max="781" width="10.7109375" style="1" bestFit="1" customWidth="1"/>
    <col min="782" max="782" width="7.85546875" style="1" bestFit="1" customWidth="1"/>
    <col min="783" max="783" width="11.5703125" style="1" bestFit="1" customWidth="1"/>
    <col min="784" max="1026" width="12.28515625" style="1"/>
    <col min="1027" max="1027" width="13.42578125" style="1" customWidth="1"/>
    <col min="1028" max="1028" width="8.85546875" style="1" bestFit="1" customWidth="1"/>
    <col min="1029" max="1029" width="8.28515625" style="1" bestFit="1" customWidth="1"/>
    <col min="1030" max="1030" width="10" style="1" bestFit="1" customWidth="1"/>
    <col min="1031" max="1031" width="11.42578125" style="1" bestFit="1" customWidth="1"/>
    <col min="1032" max="1032" width="12.5703125" style="1" bestFit="1" customWidth="1"/>
    <col min="1033" max="1033" width="12.28515625" style="1"/>
    <col min="1034" max="1034" width="13.7109375" style="1" bestFit="1" customWidth="1"/>
    <col min="1035" max="1035" width="9.140625" style="1" bestFit="1" customWidth="1"/>
    <col min="1036" max="1036" width="7.85546875" style="1" bestFit="1" customWidth="1"/>
    <col min="1037" max="1037" width="10.7109375" style="1" bestFit="1" customWidth="1"/>
    <col min="1038" max="1038" width="7.85546875" style="1" bestFit="1" customWidth="1"/>
    <col min="1039" max="1039" width="11.5703125" style="1" bestFit="1" customWidth="1"/>
    <col min="1040" max="1282" width="12.28515625" style="1"/>
    <col min="1283" max="1283" width="13.42578125" style="1" customWidth="1"/>
    <col min="1284" max="1284" width="8.85546875" style="1" bestFit="1" customWidth="1"/>
    <col min="1285" max="1285" width="8.28515625" style="1" bestFit="1" customWidth="1"/>
    <col min="1286" max="1286" width="10" style="1" bestFit="1" customWidth="1"/>
    <col min="1287" max="1287" width="11.42578125" style="1" bestFit="1" customWidth="1"/>
    <col min="1288" max="1288" width="12.5703125" style="1" bestFit="1" customWidth="1"/>
    <col min="1289" max="1289" width="12.28515625" style="1"/>
    <col min="1290" max="1290" width="13.7109375" style="1" bestFit="1" customWidth="1"/>
    <col min="1291" max="1291" width="9.140625" style="1" bestFit="1" customWidth="1"/>
    <col min="1292" max="1292" width="7.85546875" style="1" bestFit="1" customWidth="1"/>
    <col min="1293" max="1293" width="10.7109375" style="1" bestFit="1" customWidth="1"/>
    <col min="1294" max="1294" width="7.85546875" style="1" bestFit="1" customWidth="1"/>
    <col min="1295" max="1295" width="11.5703125" style="1" bestFit="1" customWidth="1"/>
    <col min="1296" max="1538" width="12.28515625" style="1"/>
    <col min="1539" max="1539" width="13.42578125" style="1" customWidth="1"/>
    <col min="1540" max="1540" width="8.85546875" style="1" bestFit="1" customWidth="1"/>
    <col min="1541" max="1541" width="8.28515625" style="1" bestFit="1" customWidth="1"/>
    <col min="1542" max="1542" width="10" style="1" bestFit="1" customWidth="1"/>
    <col min="1543" max="1543" width="11.42578125" style="1" bestFit="1" customWidth="1"/>
    <col min="1544" max="1544" width="12.5703125" style="1" bestFit="1" customWidth="1"/>
    <col min="1545" max="1545" width="12.28515625" style="1"/>
    <col min="1546" max="1546" width="13.7109375" style="1" bestFit="1" customWidth="1"/>
    <col min="1547" max="1547" width="9.140625" style="1" bestFit="1" customWidth="1"/>
    <col min="1548" max="1548" width="7.85546875" style="1" bestFit="1" customWidth="1"/>
    <col min="1549" max="1549" width="10.7109375" style="1" bestFit="1" customWidth="1"/>
    <col min="1550" max="1550" width="7.85546875" style="1" bestFit="1" customWidth="1"/>
    <col min="1551" max="1551" width="11.5703125" style="1" bestFit="1" customWidth="1"/>
    <col min="1552" max="1794" width="12.28515625" style="1"/>
    <col min="1795" max="1795" width="13.42578125" style="1" customWidth="1"/>
    <col min="1796" max="1796" width="8.85546875" style="1" bestFit="1" customWidth="1"/>
    <col min="1797" max="1797" width="8.28515625" style="1" bestFit="1" customWidth="1"/>
    <col min="1798" max="1798" width="10" style="1" bestFit="1" customWidth="1"/>
    <col min="1799" max="1799" width="11.42578125" style="1" bestFit="1" customWidth="1"/>
    <col min="1800" max="1800" width="12.5703125" style="1" bestFit="1" customWidth="1"/>
    <col min="1801" max="1801" width="12.28515625" style="1"/>
    <col min="1802" max="1802" width="13.7109375" style="1" bestFit="1" customWidth="1"/>
    <col min="1803" max="1803" width="9.140625" style="1" bestFit="1" customWidth="1"/>
    <col min="1804" max="1804" width="7.85546875" style="1" bestFit="1" customWidth="1"/>
    <col min="1805" max="1805" width="10.7109375" style="1" bestFit="1" customWidth="1"/>
    <col min="1806" max="1806" width="7.85546875" style="1" bestFit="1" customWidth="1"/>
    <col min="1807" max="1807" width="11.5703125" style="1" bestFit="1" customWidth="1"/>
    <col min="1808" max="2050" width="12.28515625" style="1"/>
    <col min="2051" max="2051" width="13.42578125" style="1" customWidth="1"/>
    <col min="2052" max="2052" width="8.85546875" style="1" bestFit="1" customWidth="1"/>
    <col min="2053" max="2053" width="8.28515625" style="1" bestFit="1" customWidth="1"/>
    <col min="2054" max="2054" width="10" style="1" bestFit="1" customWidth="1"/>
    <col min="2055" max="2055" width="11.42578125" style="1" bestFit="1" customWidth="1"/>
    <col min="2056" max="2056" width="12.5703125" style="1" bestFit="1" customWidth="1"/>
    <col min="2057" max="2057" width="12.28515625" style="1"/>
    <col min="2058" max="2058" width="13.7109375" style="1" bestFit="1" customWidth="1"/>
    <col min="2059" max="2059" width="9.140625" style="1" bestFit="1" customWidth="1"/>
    <col min="2060" max="2060" width="7.85546875" style="1" bestFit="1" customWidth="1"/>
    <col min="2061" max="2061" width="10.7109375" style="1" bestFit="1" customWidth="1"/>
    <col min="2062" max="2062" width="7.85546875" style="1" bestFit="1" customWidth="1"/>
    <col min="2063" max="2063" width="11.5703125" style="1" bestFit="1" customWidth="1"/>
    <col min="2064" max="2306" width="12.28515625" style="1"/>
    <col min="2307" max="2307" width="13.42578125" style="1" customWidth="1"/>
    <col min="2308" max="2308" width="8.85546875" style="1" bestFit="1" customWidth="1"/>
    <col min="2309" max="2309" width="8.28515625" style="1" bestFit="1" customWidth="1"/>
    <col min="2310" max="2310" width="10" style="1" bestFit="1" customWidth="1"/>
    <col min="2311" max="2311" width="11.42578125" style="1" bestFit="1" customWidth="1"/>
    <col min="2312" max="2312" width="12.5703125" style="1" bestFit="1" customWidth="1"/>
    <col min="2313" max="2313" width="12.28515625" style="1"/>
    <col min="2314" max="2314" width="13.7109375" style="1" bestFit="1" customWidth="1"/>
    <col min="2315" max="2315" width="9.140625" style="1" bestFit="1" customWidth="1"/>
    <col min="2316" max="2316" width="7.85546875" style="1" bestFit="1" customWidth="1"/>
    <col min="2317" max="2317" width="10.7109375" style="1" bestFit="1" customWidth="1"/>
    <col min="2318" max="2318" width="7.85546875" style="1" bestFit="1" customWidth="1"/>
    <col min="2319" max="2319" width="11.5703125" style="1" bestFit="1" customWidth="1"/>
    <col min="2320" max="2562" width="12.28515625" style="1"/>
    <col min="2563" max="2563" width="13.42578125" style="1" customWidth="1"/>
    <col min="2564" max="2564" width="8.85546875" style="1" bestFit="1" customWidth="1"/>
    <col min="2565" max="2565" width="8.28515625" style="1" bestFit="1" customWidth="1"/>
    <col min="2566" max="2566" width="10" style="1" bestFit="1" customWidth="1"/>
    <col min="2567" max="2567" width="11.42578125" style="1" bestFit="1" customWidth="1"/>
    <col min="2568" max="2568" width="12.5703125" style="1" bestFit="1" customWidth="1"/>
    <col min="2569" max="2569" width="12.28515625" style="1"/>
    <col min="2570" max="2570" width="13.7109375" style="1" bestFit="1" customWidth="1"/>
    <col min="2571" max="2571" width="9.140625" style="1" bestFit="1" customWidth="1"/>
    <col min="2572" max="2572" width="7.85546875" style="1" bestFit="1" customWidth="1"/>
    <col min="2573" max="2573" width="10.7109375" style="1" bestFit="1" customWidth="1"/>
    <col min="2574" max="2574" width="7.85546875" style="1" bestFit="1" customWidth="1"/>
    <col min="2575" max="2575" width="11.5703125" style="1" bestFit="1" customWidth="1"/>
    <col min="2576" max="2818" width="12.28515625" style="1"/>
    <col min="2819" max="2819" width="13.42578125" style="1" customWidth="1"/>
    <col min="2820" max="2820" width="8.85546875" style="1" bestFit="1" customWidth="1"/>
    <col min="2821" max="2821" width="8.28515625" style="1" bestFit="1" customWidth="1"/>
    <col min="2822" max="2822" width="10" style="1" bestFit="1" customWidth="1"/>
    <col min="2823" max="2823" width="11.42578125" style="1" bestFit="1" customWidth="1"/>
    <col min="2824" max="2824" width="12.5703125" style="1" bestFit="1" customWidth="1"/>
    <col min="2825" max="2825" width="12.28515625" style="1"/>
    <col min="2826" max="2826" width="13.7109375" style="1" bestFit="1" customWidth="1"/>
    <col min="2827" max="2827" width="9.140625" style="1" bestFit="1" customWidth="1"/>
    <col min="2828" max="2828" width="7.85546875" style="1" bestFit="1" customWidth="1"/>
    <col min="2829" max="2829" width="10.7109375" style="1" bestFit="1" customWidth="1"/>
    <col min="2830" max="2830" width="7.85546875" style="1" bestFit="1" customWidth="1"/>
    <col min="2831" max="2831" width="11.5703125" style="1" bestFit="1" customWidth="1"/>
    <col min="2832" max="3074" width="12.28515625" style="1"/>
    <col min="3075" max="3075" width="13.42578125" style="1" customWidth="1"/>
    <col min="3076" max="3076" width="8.85546875" style="1" bestFit="1" customWidth="1"/>
    <col min="3077" max="3077" width="8.28515625" style="1" bestFit="1" customWidth="1"/>
    <col min="3078" max="3078" width="10" style="1" bestFit="1" customWidth="1"/>
    <col min="3079" max="3079" width="11.42578125" style="1" bestFit="1" customWidth="1"/>
    <col min="3080" max="3080" width="12.5703125" style="1" bestFit="1" customWidth="1"/>
    <col min="3081" max="3081" width="12.28515625" style="1"/>
    <col min="3082" max="3082" width="13.7109375" style="1" bestFit="1" customWidth="1"/>
    <col min="3083" max="3083" width="9.140625" style="1" bestFit="1" customWidth="1"/>
    <col min="3084" max="3084" width="7.85546875" style="1" bestFit="1" customWidth="1"/>
    <col min="3085" max="3085" width="10.7109375" style="1" bestFit="1" customWidth="1"/>
    <col min="3086" max="3086" width="7.85546875" style="1" bestFit="1" customWidth="1"/>
    <col min="3087" max="3087" width="11.5703125" style="1" bestFit="1" customWidth="1"/>
    <col min="3088" max="3330" width="12.28515625" style="1"/>
    <col min="3331" max="3331" width="13.42578125" style="1" customWidth="1"/>
    <col min="3332" max="3332" width="8.85546875" style="1" bestFit="1" customWidth="1"/>
    <col min="3333" max="3333" width="8.28515625" style="1" bestFit="1" customWidth="1"/>
    <col min="3334" max="3334" width="10" style="1" bestFit="1" customWidth="1"/>
    <col min="3335" max="3335" width="11.42578125" style="1" bestFit="1" customWidth="1"/>
    <col min="3336" max="3336" width="12.5703125" style="1" bestFit="1" customWidth="1"/>
    <col min="3337" max="3337" width="12.28515625" style="1"/>
    <col min="3338" max="3338" width="13.7109375" style="1" bestFit="1" customWidth="1"/>
    <col min="3339" max="3339" width="9.140625" style="1" bestFit="1" customWidth="1"/>
    <col min="3340" max="3340" width="7.85546875" style="1" bestFit="1" customWidth="1"/>
    <col min="3341" max="3341" width="10.7109375" style="1" bestFit="1" customWidth="1"/>
    <col min="3342" max="3342" width="7.85546875" style="1" bestFit="1" customWidth="1"/>
    <col min="3343" max="3343" width="11.5703125" style="1" bestFit="1" customWidth="1"/>
    <col min="3344" max="3586" width="12.28515625" style="1"/>
    <col min="3587" max="3587" width="13.42578125" style="1" customWidth="1"/>
    <col min="3588" max="3588" width="8.85546875" style="1" bestFit="1" customWidth="1"/>
    <col min="3589" max="3589" width="8.28515625" style="1" bestFit="1" customWidth="1"/>
    <col min="3590" max="3590" width="10" style="1" bestFit="1" customWidth="1"/>
    <col min="3591" max="3591" width="11.42578125" style="1" bestFit="1" customWidth="1"/>
    <col min="3592" max="3592" width="12.5703125" style="1" bestFit="1" customWidth="1"/>
    <col min="3593" max="3593" width="12.28515625" style="1"/>
    <col min="3594" max="3594" width="13.7109375" style="1" bestFit="1" customWidth="1"/>
    <col min="3595" max="3595" width="9.140625" style="1" bestFit="1" customWidth="1"/>
    <col min="3596" max="3596" width="7.85546875" style="1" bestFit="1" customWidth="1"/>
    <col min="3597" max="3597" width="10.7109375" style="1" bestFit="1" customWidth="1"/>
    <col min="3598" max="3598" width="7.85546875" style="1" bestFit="1" customWidth="1"/>
    <col min="3599" max="3599" width="11.5703125" style="1" bestFit="1" customWidth="1"/>
    <col min="3600" max="3842" width="12.28515625" style="1"/>
    <col min="3843" max="3843" width="13.42578125" style="1" customWidth="1"/>
    <col min="3844" max="3844" width="8.85546875" style="1" bestFit="1" customWidth="1"/>
    <col min="3845" max="3845" width="8.28515625" style="1" bestFit="1" customWidth="1"/>
    <col min="3846" max="3846" width="10" style="1" bestFit="1" customWidth="1"/>
    <col min="3847" max="3847" width="11.42578125" style="1" bestFit="1" customWidth="1"/>
    <col min="3848" max="3848" width="12.5703125" style="1" bestFit="1" customWidth="1"/>
    <col min="3849" max="3849" width="12.28515625" style="1"/>
    <col min="3850" max="3850" width="13.7109375" style="1" bestFit="1" customWidth="1"/>
    <col min="3851" max="3851" width="9.140625" style="1" bestFit="1" customWidth="1"/>
    <col min="3852" max="3852" width="7.85546875" style="1" bestFit="1" customWidth="1"/>
    <col min="3853" max="3853" width="10.7109375" style="1" bestFit="1" customWidth="1"/>
    <col min="3854" max="3854" width="7.85546875" style="1" bestFit="1" customWidth="1"/>
    <col min="3855" max="3855" width="11.5703125" style="1" bestFit="1" customWidth="1"/>
    <col min="3856" max="4098" width="12.28515625" style="1"/>
    <col min="4099" max="4099" width="13.42578125" style="1" customWidth="1"/>
    <col min="4100" max="4100" width="8.85546875" style="1" bestFit="1" customWidth="1"/>
    <col min="4101" max="4101" width="8.28515625" style="1" bestFit="1" customWidth="1"/>
    <col min="4102" max="4102" width="10" style="1" bestFit="1" customWidth="1"/>
    <col min="4103" max="4103" width="11.42578125" style="1" bestFit="1" customWidth="1"/>
    <col min="4104" max="4104" width="12.5703125" style="1" bestFit="1" customWidth="1"/>
    <col min="4105" max="4105" width="12.28515625" style="1"/>
    <col min="4106" max="4106" width="13.7109375" style="1" bestFit="1" customWidth="1"/>
    <col min="4107" max="4107" width="9.140625" style="1" bestFit="1" customWidth="1"/>
    <col min="4108" max="4108" width="7.85546875" style="1" bestFit="1" customWidth="1"/>
    <col min="4109" max="4109" width="10.7109375" style="1" bestFit="1" customWidth="1"/>
    <col min="4110" max="4110" width="7.85546875" style="1" bestFit="1" customWidth="1"/>
    <col min="4111" max="4111" width="11.5703125" style="1" bestFit="1" customWidth="1"/>
    <col min="4112" max="4354" width="12.28515625" style="1"/>
    <col min="4355" max="4355" width="13.42578125" style="1" customWidth="1"/>
    <col min="4356" max="4356" width="8.85546875" style="1" bestFit="1" customWidth="1"/>
    <col min="4357" max="4357" width="8.28515625" style="1" bestFit="1" customWidth="1"/>
    <col min="4358" max="4358" width="10" style="1" bestFit="1" customWidth="1"/>
    <col min="4359" max="4359" width="11.42578125" style="1" bestFit="1" customWidth="1"/>
    <col min="4360" max="4360" width="12.5703125" style="1" bestFit="1" customWidth="1"/>
    <col min="4361" max="4361" width="12.28515625" style="1"/>
    <col min="4362" max="4362" width="13.7109375" style="1" bestFit="1" customWidth="1"/>
    <col min="4363" max="4363" width="9.140625" style="1" bestFit="1" customWidth="1"/>
    <col min="4364" max="4364" width="7.85546875" style="1" bestFit="1" customWidth="1"/>
    <col min="4365" max="4365" width="10.7109375" style="1" bestFit="1" customWidth="1"/>
    <col min="4366" max="4366" width="7.85546875" style="1" bestFit="1" customWidth="1"/>
    <col min="4367" max="4367" width="11.5703125" style="1" bestFit="1" customWidth="1"/>
    <col min="4368" max="4610" width="12.28515625" style="1"/>
    <col min="4611" max="4611" width="13.42578125" style="1" customWidth="1"/>
    <col min="4612" max="4612" width="8.85546875" style="1" bestFit="1" customWidth="1"/>
    <col min="4613" max="4613" width="8.28515625" style="1" bestFit="1" customWidth="1"/>
    <col min="4614" max="4614" width="10" style="1" bestFit="1" customWidth="1"/>
    <col min="4615" max="4615" width="11.42578125" style="1" bestFit="1" customWidth="1"/>
    <col min="4616" max="4616" width="12.5703125" style="1" bestFit="1" customWidth="1"/>
    <col min="4617" max="4617" width="12.28515625" style="1"/>
    <col min="4618" max="4618" width="13.7109375" style="1" bestFit="1" customWidth="1"/>
    <col min="4619" max="4619" width="9.140625" style="1" bestFit="1" customWidth="1"/>
    <col min="4620" max="4620" width="7.85546875" style="1" bestFit="1" customWidth="1"/>
    <col min="4621" max="4621" width="10.7109375" style="1" bestFit="1" customWidth="1"/>
    <col min="4622" max="4622" width="7.85546875" style="1" bestFit="1" customWidth="1"/>
    <col min="4623" max="4623" width="11.5703125" style="1" bestFit="1" customWidth="1"/>
    <col min="4624" max="4866" width="12.28515625" style="1"/>
    <col min="4867" max="4867" width="13.42578125" style="1" customWidth="1"/>
    <col min="4868" max="4868" width="8.85546875" style="1" bestFit="1" customWidth="1"/>
    <col min="4869" max="4869" width="8.28515625" style="1" bestFit="1" customWidth="1"/>
    <col min="4870" max="4870" width="10" style="1" bestFit="1" customWidth="1"/>
    <col min="4871" max="4871" width="11.42578125" style="1" bestFit="1" customWidth="1"/>
    <col min="4872" max="4872" width="12.5703125" style="1" bestFit="1" customWidth="1"/>
    <col min="4873" max="4873" width="12.28515625" style="1"/>
    <col min="4874" max="4874" width="13.7109375" style="1" bestFit="1" customWidth="1"/>
    <col min="4875" max="4875" width="9.140625" style="1" bestFit="1" customWidth="1"/>
    <col min="4876" max="4876" width="7.85546875" style="1" bestFit="1" customWidth="1"/>
    <col min="4877" max="4877" width="10.7109375" style="1" bestFit="1" customWidth="1"/>
    <col min="4878" max="4878" width="7.85546875" style="1" bestFit="1" customWidth="1"/>
    <col min="4879" max="4879" width="11.5703125" style="1" bestFit="1" customWidth="1"/>
    <col min="4880" max="5122" width="12.28515625" style="1"/>
    <col min="5123" max="5123" width="13.42578125" style="1" customWidth="1"/>
    <col min="5124" max="5124" width="8.85546875" style="1" bestFit="1" customWidth="1"/>
    <col min="5125" max="5125" width="8.28515625" style="1" bestFit="1" customWidth="1"/>
    <col min="5126" max="5126" width="10" style="1" bestFit="1" customWidth="1"/>
    <col min="5127" max="5127" width="11.42578125" style="1" bestFit="1" customWidth="1"/>
    <col min="5128" max="5128" width="12.5703125" style="1" bestFit="1" customWidth="1"/>
    <col min="5129" max="5129" width="12.28515625" style="1"/>
    <col min="5130" max="5130" width="13.7109375" style="1" bestFit="1" customWidth="1"/>
    <col min="5131" max="5131" width="9.140625" style="1" bestFit="1" customWidth="1"/>
    <col min="5132" max="5132" width="7.85546875" style="1" bestFit="1" customWidth="1"/>
    <col min="5133" max="5133" width="10.7109375" style="1" bestFit="1" customWidth="1"/>
    <col min="5134" max="5134" width="7.85546875" style="1" bestFit="1" customWidth="1"/>
    <col min="5135" max="5135" width="11.5703125" style="1" bestFit="1" customWidth="1"/>
    <col min="5136" max="5378" width="12.28515625" style="1"/>
    <col min="5379" max="5379" width="13.42578125" style="1" customWidth="1"/>
    <col min="5380" max="5380" width="8.85546875" style="1" bestFit="1" customWidth="1"/>
    <col min="5381" max="5381" width="8.28515625" style="1" bestFit="1" customWidth="1"/>
    <col min="5382" max="5382" width="10" style="1" bestFit="1" customWidth="1"/>
    <col min="5383" max="5383" width="11.42578125" style="1" bestFit="1" customWidth="1"/>
    <col min="5384" max="5384" width="12.5703125" style="1" bestFit="1" customWidth="1"/>
    <col min="5385" max="5385" width="12.28515625" style="1"/>
    <col min="5386" max="5386" width="13.7109375" style="1" bestFit="1" customWidth="1"/>
    <col min="5387" max="5387" width="9.140625" style="1" bestFit="1" customWidth="1"/>
    <col min="5388" max="5388" width="7.85546875" style="1" bestFit="1" customWidth="1"/>
    <col min="5389" max="5389" width="10.7109375" style="1" bestFit="1" customWidth="1"/>
    <col min="5390" max="5390" width="7.85546875" style="1" bestFit="1" customWidth="1"/>
    <col min="5391" max="5391" width="11.5703125" style="1" bestFit="1" customWidth="1"/>
    <col min="5392" max="5634" width="12.28515625" style="1"/>
    <col min="5635" max="5635" width="13.42578125" style="1" customWidth="1"/>
    <col min="5636" max="5636" width="8.85546875" style="1" bestFit="1" customWidth="1"/>
    <col min="5637" max="5637" width="8.28515625" style="1" bestFit="1" customWidth="1"/>
    <col min="5638" max="5638" width="10" style="1" bestFit="1" customWidth="1"/>
    <col min="5639" max="5639" width="11.42578125" style="1" bestFit="1" customWidth="1"/>
    <col min="5640" max="5640" width="12.5703125" style="1" bestFit="1" customWidth="1"/>
    <col min="5641" max="5641" width="12.28515625" style="1"/>
    <col min="5642" max="5642" width="13.7109375" style="1" bestFit="1" customWidth="1"/>
    <col min="5643" max="5643" width="9.140625" style="1" bestFit="1" customWidth="1"/>
    <col min="5644" max="5644" width="7.85546875" style="1" bestFit="1" customWidth="1"/>
    <col min="5645" max="5645" width="10.7109375" style="1" bestFit="1" customWidth="1"/>
    <col min="5646" max="5646" width="7.85546875" style="1" bestFit="1" customWidth="1"/>
    <col min="5647" max="5647" width="11.5703125" style="1" bestFit="1" customWidth="1"/>
    <col min="5648" max="5890" width="12.28515625" style="1"/>
    <col min="5891" max="5891" width="13.42578125" style="1" customWidth="1"/>
    <col min="5892" max="5892" width="8.85546875" style="1" bestFit="1" customWidth="1"/>
    <col min="5893" max="5893" width="8.28515625" style="1" bestFit="1" customWidth="1"/>
    <col min="5894" max="5894" width="10" style="1" bestFit="1" customWidth="1"/>
    <col min="5895" max="5895" width="11.42578125" style="1" bestFit="1" customWidth="1"/>
    <col min="5896" max="5896" width="12.5703125" style="1" bestFit="1" customWidth="1"/>
    <col min="5897" max="5897" width="12.28515625" style="1"/>
    <col min="5898" max="5898" width="13.7109375" style="1" bestFit="1" customWidth="1"/>
    <col min="5899" max="5899" width="9.140625" style="1" bestFit="1" customWidth="1"/>
    <col min="5900" max="5900" width="7.85546875" style="1" bestFit="1" customWidth="1"/>
    <col min="5901" max="5901" width="10.7109375" style="1" bestFit="1" customWidth="1"/>
    <col min="5902" max="5902" width="7.85546875" style="1" bestFit="1" customWidth="1"/>
    <col min="5903" max="5903" width="11.5703125" style="1" bestFit="1" customWidth="1"/>
    <col min="5904" max="6146" width="12.28515625" style="1"/>
    <col min="6147" max="6147" width="13.42578125" style="1" customWidth="1"/>
    <col min="6148" max="6148" width="8.85546875" style="1" bestFit="1" customWidth="1"/>
    <col min="6149" max="6149" width="8.28515625" style="1" bestFit="1" customWidth="1"/>
    <col min="6150" max="6150" width="10" style="1" bestFit="1" customWidth="1"/>
    <col min="6151" max="6151" width="11.42578125" style="1" bestFit="1" customWidth="1"/>
    <col min="6152" max="6152" width="12.5703125" style="1" bestFit="1" customWidth="1"/>
    <col min="6153" max="6153" width="12.28515625" style="1"/>
    <col min="6154" max="6154" width="13.7109375" style="1" bestFit="1" customWidth="1"/>
    <col min="6155" max="6155" width="9.140625" style="1" bestFit="1" customWidth="1"/>
    <col min="6156" max="6156" width="7.85546875" style="1" bestFit="1" customWidth="1"/>
    <col min="6157" max="6157" width="10.7109375" style="1" bestFit="1" customWidth="1"/>
    <col min="6158" max="6158" width="7.85546875" style="1" bestFit="1" customWidth="1"/>
    <col min="6159" max="6159" width="11.5703125" style="1" bestFit="1" customWidth="1"/>
    <col min="6160" max="6402" width="12.28515625" style="1"/>
    <col min="6403" max="6403" width="13.42578125" style="1" customWidth="1"/>
    <col min="6404" max="6404" width="8.85546875" style="1" bestFit="1" customWidth="1"/>
    <col min="6405" max="6405" width="8.28515625" style="1" bestFit="1" customWidth="1"/>
    <col min="6406" max="6406" width="10" style="1" bestFit="1" customWidth="1"/>
    <col min="6407" max="6407" width="11.42578125" style="1" bestFit="1" customWidth="1"/>
    <col min="6408" max="6408" width="12.5703125" style="1" bestFit="1" customWidth="1"/>
    <col min="6409" max="6409" width="12.28515625" style="1"/>
    <col min="6410" max="6410" width="13.7109375" style="1" bestFit="1" customWidth="1"/>
    <col min="6411" max="6411" width="9.140625" style="1" bestFit="1" customWidth="1"/>
    <col min="6412" max="6412" width="7.85546875" style="1" bestFit="1" customWidth="1"/>
    <col min="6413" max="6413" width="10.7109375" style="1" bestFit="1" customWidth="1"/>
    <col min="6414" max="6414" width="7.85546875" style="1" bestFit="1" customWidth="1"/>
    <col min="6415" max="6415" width="11.5703125" style="1" bestFit="1" customWidth="1"/>
    <col min="6416" max="6658" width="12.28515625" style="1"/>
    <col min="6659" max="6659" width="13.42578125" style="1" customWidth="1"/>
    <col min="6660" max="6660" width="8.85546875" style="1" bestFit="1" customWidth="1"/>
    <col min="6661" max="6661" width="8.28515625" style="1" bestFit="1" customWidth="1"/>
    <col min="6662" max="6662" width="10" style="1" bestFit="1" customWidth="1"/>
    <col min="6663" max="6663" width="11.42578125" style="1" bestFit="1" customWidth="1"/>
    <col min="6664" max="6664" width="12.5703125" style="1" bestFit="1" customWidth="1"/>
    <col min="6665" max="6665" width="12.28515625" style="1"/>
    <col min="6666" max="6666" width="13.7109375" style="1" bestFit="1" customWidth="1"/>
    <col min="6667" max="6667" width="9.140625" style="1" bestFit="1" customWidth="1"/>
    <col min="6668" max="6668" width="7.85546875" style="1" bestFit="1" customWidth="1"/>
    <col min="6669" max="6669" width="10.7109375" style="1" bestFit="1" customWidth="1"/>
    <col min="6670" max="6670" width="7.85546875" style="1" bestFit="1" customWidth="1"/>
    <col min="6671" max="6671" width="11.5703125" style="1" bestFit="1" customWidth="1"/>
    <col min="6672" max="6914" width="12.28515625" style="1"/>
    <col min="6915" max="6915" width="13.42578125" style="1" customWidth="1"/>
    <col min="6916" max="6916" width="8.85546875" style="1" bestFit="1" customWidth="1"/>
    <col min="6917" max="6917" width="8.28515625" style="1" bestFit="1" customWidth="1"/>
    <col min="6918" max="6918" width="10" style="1" bestFit="1" customWidth="1"/>
    <col min="6919" max="6919" width="11.42578125" style="1" bestFit="1" customWidth="1"/>
    <col min="6920" max="6920" width="12.5703125" style="1" bestFit="1" customWidth="1"/>
    <col min="6921" max="6921" width="12.28515625" style="1"/>
    <col min="6922" max="6922" width="13.7109375" style="1" bestFit="1" customWidth="1"/>
    <col min="6923" max="6923" width="9.140625" style="1" bestFit="1" customWidth="1"/>
    <col min="6924" max="6924" width="7.85546875" style="1" bestFit="1" customWidth="1"/>
    <col min="6925" max="6925" width="10.7109375" style="1" bestFit="1" customWidth="1"/>
    <col min="6926" max="6926" width="7.85546875" style="1" bestFit="1" customWidth="1"/>
    <col min="6927" max="6927" width="11.5703125" style="1" bestFit="1" customWidth="1"/>
    <col min="6928" max="7170" width="12.28515625" style="1"/>
    <col min="7171" max="7171" width="13.42578125" style="1" customWidth="1"/>
    <col min="7172" max="7172" width="8.85546875" style="1" bestFit="1" customWidth="1"/>
    <col min="7173" max="7173" width="8.28515625" style="1" bestFit="1" customWidth="1"/>
    <col min="7174" max="7174" width="10" style="1" bestFit="1" customWidth="1"/>
    <col min="7175" max="7175" width="11.42578125" style="1" bestFit="1" customWidth="1"/>
    <col min="7176" max="7176" width="12.5703125" style="1" bestFit="1" customWidth="1"/>
    <col min="7177" max="7177" width="12.28515625" style="1"/>
    <col min="7178" max="7178" width="13.7109375" style="1" bestFit="1" customWidth="1"/>
    <col min="7179" max="7179" width="9.140625" style="1" bestFit="1" customWidth="1"/>
    <col min="7180" max="7180" width="7.85546875" style="1" bestFit="1" customWidth="1"/>
    <col min="7181" max="7181" width="10.7109375" style="1" bestFit="1" customWidth="1"/>
    <col min="7182" max="7182" width="7.85546875" style="1" bestFit="1" customWidth="1"/>
    <col min="7183" max="7183" width="11.5703125" style="1" bestFit="1" customWidth="1"/>
    <col min="7184" max="7426" width="12.28515625" style="1"/>
    <col min="7427" max="7427" width="13.42578125" style="1" customWidth="1"/>
    <col min="7428" max="7428" width="8.85546875" style="1" bestFit="1" customWidth="1"/>
    <col min="7429" max="7429" width="8.28515625" style="1" bestFit="1" customWidth="1"/>
    <col min="7430" max="7430" width="10" style="1" bestFit="1" customWidth="1"/>
    <col min="7431" max="7431" width="11.42578125" style="1" bestFit="1" customWidth="1"/>
    <col min="7432" max="7432" width="12.5703125" style="1" bestFit="1" customWidth="1"/>
    <col min="7433" max="7433" width="12.28515625" style="1"/>
    <col min="7434" max="7434" width="13.7109375" style="1" bestFit="1" customWidth="1"/>
    <col min="7435" max="7435" width="9.140625" style="1" bestFit="1" customWidth="1"/>
    <col min="7436" max="7436" width="7.85546875" style="1" bestFit="1" customWidth="1"/>
    <col min="7437" max="7437" width="10.7109375" style="1" bestFit="1" customWidth="1"/>
    <col min="7438" max="7438" width="7.85546875" style="1" bestFit="1" customWidth="1"/>
    <col min="7439" max="7439" width="11.5703125" style="1" bestFit="1" customWidth="1"/>
    <col min="7440" max="7682" width="12.28515625" style="1"/>
    <col min="7683" max="7683" width="13.42578125" style="1" customWidth="1"/>
    <col min="7684" max="7684" width="8.85546875" style="1" bestFit="1" customWidth="1"/>
    <col min="7685" max="7685" width="8.28515625" style="1" bestFit="1" customWidth="1"/>
    <col min="7686" max="7686" width="10" style="1" bestFit="1" customWidth="1"/>
    <col min="7687" max="7687" width="11.42578125" style="1" bestFit="1" customWidth="1"/>
    <col min="7688" max="7688" width="12.5703125" style="1" bestFit="1" customWidth="1"/>
    <col min="7689" max="7689" width="12.28515625" style="1"/>
    <col min="7690" max="7690" width="13.7109375" style="1" bestFit="1" customWidth="1"/>
    <col min="7691" max="7691" width="9.140625" style="1" bestFit="1" customWidth="1"/>
    <col min="7692" max="7692" width="7.85546875" style="1" bestFit="1" customWidth="1"/>
    <col min="7693" max="7693" width="10.7109375" style="1" bestFit="1" customWidth="1"/>
    <col min="7694" max="7694" width="7.85546875" style="1" bestFit="1" customWidth="1"/>
    <col min="7695" max="7695" width="11.5703125" style="1" bestFit="1" customWidth="1"/>
    <col min="7696" max="7938" width="12.28515625" style="1"/>
    <col min="7939" max="7939" width="13.42578125" style="1" customWidth="1"/>
    <col min="7940" max="7940" width="8.85546875" style="1" bestFit="1" customWidth="1"/>
    <col min="7941" max="7941" width="8.28515625" style="1" bestFit="1" customWidth="1"/>
    <col min="7942" max="7942" width="10" style="1" bestFit="1" customWidth="1"/>
    <col min="7943" max="7943" width="11.42578125" style="1" bestFit="1" customWidth="1"/>
    <col min="7944" max="7944" width="12.5703125" style="1" bestFit="1" customWidth="1"/>
    <col min="7945" max="7945" width="12.28515625" style="1"/>
    <col min="7946" max="7946" width="13.7109375" style="1" bestFit="1" customWidth="1"/>
    <col min="7947" max="7947" width="9.140625" style="1" bestFit="1" customWidth="1"/>
    <col min="7948" max="7948" width="7.85546875" style="1" bestFit="1" customWidth="1"/>
    <col min="7949" max="7949" width="10.7109375" style="1" bestFit="1" customWidth="1"/>
    <col min="7950" max="7950" width="7.85546875" style="1" bestFit="1" customWidth="1"/>
    <col min="7951" max="7951" width="11.5703125" style="1" bestFit="1" customWidth="1"/>
    <col min="7952" max="8194" width="12.28515625" style="1"/>
    <col min="8195" max="8195" width="13.42578125" style="1" customWidth="1"/>
    <col min="8196" max="8196" width="8.85546875" style="1" bestFit="1" customWidth="1"/>
    <col min="8197" max="8197" width="8.28515625" style="1" bestFit="1" customWidth="1"/>
    <col min="8198" max="8198" width="10" style="1" bestFit="1" customWidth="1"/>
    <col min="8199" max="8199" width="11.42578125" style="1" bestFit="1" customWidth="1"/>
    <col min="8200" max="8200" width="12.5703125" style="1" bestFit="1" customWidth="1"/>
    <col min="8201" max="8201" width="12.28515625" style="1"/>
    <col min="8202" max="8202" width="13.7109375" style="1" bestFit="1" customWidth="1"/>
    <col min="8203" max="8203" width="9.140625" style="1" bestFit="1" customWidth="1"/>
    <col min="8204" max="8204" width="7.85546875" style="1" bestFit="1" customWidth="1"/>
    <col min="8205" max="8205" width="10.7109375" style="1" bestFit="1" customWidth="1"/>
    <col min="8206" max="8206" width="7.85546875" style="1" bestFit="1" customWidth="1"/>
    <col min="8207" max="8207" width="11.5703125" style="1" bestFit="1" customWidth="1"/>
    <col min="8208" max="8450" width="12.28515625" style="1"/>
    <col min="8451" max="8451" width="13.42578125" style="1" customWidth="1"/>
    <col min="8452" max="8452" width="8.85546875" style="1" bestFit="1" customWidth="1"/>
    <col min="8453" max="8453" width="8.28515625" style="1" bestFit="1" customWidth="1"/>
    <col min="8454" max="8454" width="10" style="1" bestFit="1" customWidth="1"/>
    <col min="8455" max="8455" width="11.42578125" style="1" bestFit="1" customWidth="1"/>
    <col min="8456" max="8456" width="12.5703125" style="1" bestFit="1" customWidth="1"/>
    <col min="8457" max="8457" width="12.28515625" style="1"/>
    <col min="8458" max="8458" width="13.7109375" style="1" bestFit="1" customWidth="1"/>
    <col min="8459" max="8459" width="9.140625" style="1" bestFit="1" customWidth="1"/>
    <col min="8460" max="8460" width="7.85546875" style="1" bestFit="1" customWidth="1"/>
    <col min="8461" max="8461" width="10.7109375" style="1" bestFit="1" customWidth="1"/>
    <col min="8462" max="8462" width="7.85546875" style="1" bestFit="1" customWidth="1"/>
    <col min="8463" max="8463" width="11.5703125" style="1" bestFit="1" customWidth="1"/>
    <col min="8464" max="8706" width="12.28515625" style="1"/>
    <col min="8707" max="8707" width="13.42578125" style="1" customWidth="1"/>
    <col min="8708" max="8708" width="8.85546875" style="1" bestFit="1" customWidth="1"/>
    <col min="8709" max="8709" width="8.28515625" style="1" bestFit="1" customWidth="1"/>
    <col min="8710" max="8710" width="10" style="1" bestFit="1" customWidth="1"/>
    <col min="8711" max="8711" width="11.42578125" style="1" bestFit="1" customWidth="1"/>
    <col min="8712" max="8712" width="12.5703125" style="1" bestFit="1" customWidth="1"/>
    <col min="8713" max="8713" width="12.28515625" style="1"/>
    <col min="8714" max="8714" width="13.7109375" style="1" bestFit="1" customWidth="1"/>
    <col min="8715" max="8715" width="9.140625" style="1" bestFit="1" customWidth="1"/>
    <col min="8716" max="8716" width="7.85546875" style="1" bestFit="1" customWidth="1"/>
    <col min="8717" max="8717" width="10.7109375" style="1" bestFit="1" customWidth="1"/>
    <col min="8718" max="8718" width="7.85546875" style="1" bestFit="1" customWidth="1"/>
    <col min="8719" max="8719" width="11.5703125" style="1" bestFit="1" customWidth="1"/>
    <col min="8720" max="8962" width="12.28515625" style="1"/>
    <col min="8963" max="8963" width="13.42578125" style="1" customWidth="1"/>
    <col min="8964" max="8964" width="8.85546875" style="1" bestFit="1" customWidth="1"/>
    <col min="8965" max="8965" width="8.28515625" style="1" bestFit="1" customWidth="1"/>
    <col min="8966" max="8966" width="10" style="1" bestFit="1" customWidth="1"/>
    <col min="8967" max="8967" width="11.42578125" style="1" bestFit="1" customWidth="1"/>
    <col min="8968" max="8968" width="12.5703125" style="1" bestFit="1" customWidth="1"/>
    <col min="8969" max="8969" width="12.28515625" style="1"/>
    <col min="8970" max="8970" width="13.7109375" style="1" bestFit="1" customWidth="1"/>
    <col min="8971" max="8971" width="9.140625" style="1" bestFit="1" customWidth="1"/>
    <col min="8972" max="8972" width="7.85546875" style="1" bestFit="1" customWidth="1"/>
    <col min="8973" max="8973" width="10.7109375" style="1" bestFit="1" customWidth="1"/>
    <col min="8974" max="8974" width="7.85546875" style="1" bestFit="1" customWidth="1"/>
    <col min="8975" max="8975" width="11.5703125" style="1" bestFit="1" customWidth="1"/>
    <col min="8976" max="9218" width="12.28515625" style="1"/>
    <col min="9219" max="9219" width="13.42578125" style="1" customWidth="1"/>
    <col min="9220" max="9220" width="8.85546875" style="1" bestFit="1" customWidth="1"/>
    <col min="9221" max="9221" width="8.28515625" style="1" bestFit="1" customWidth="1"/>
    <col min="9222" max="9222" width="10" style="1" bestFit="1" customWidth="1"/>
    <col min="9223" max="9223" width="11.42578125" style="1" bestFit="1" customWidth="1"/>
    <col min="9224" max="9224" width="12.5703125" style="1" bestFit="1" customWidth="1"/>
    <col min="9225" max="9225" width="12.28515625" style="1"/>
    <col min="9226" max="9226" width="13.7109375" style="1" bestFit="1" customWidth="1"/>
    <col min="9227" max="9227" width="9.140625" style="1" bestFit="1" customWidth="1"/>
    <col min="9228" max="9228" width="7.85546875" style="1" bestFit="1" customWidth="1"/>
    <col min="9229" max="9229" width="10.7109375" style="1" bestFit="1" customWidth="1"/>
    <col min="9230" max="9230" width="7.85546875" style="1" bestFit="1" customWidth="1"/>
    <col min="9231" max="9231" width="11.5703125" style="1" bestFit="1" customWidth="1"/>
    <col min="9232" max="9474" width="12.28515625" style="1"/>
    <col min="9475" max="9475" width="13.42578125" style="1" customWidth="1"/>
    <col min="9476" max="9476" width="8.85546875" style="1" bestFit="1" customWidth="1"/>
    <col min="9477" max="9477" width="8.28515625" style="1" bestFit="1" customWidth="1"/>
    <col min="9478" max="9478" width="10" style="1" bestFit="1" customWidth="1"/>
    <col min="9479" max="9479" width="11.42578125" style="1" bestFit="1" customWidth="1"/>
    <col min="9480" max="9480" width="12.5703125" style="1" bestFit="1" customWidth="1"/>
    <col min="9481" max="9481" width="12.28515625" style="1"/>
    <col min="9482" max="9482" width="13.7109375" style="1" bestFit="1" customWidth="1"/>
    <col min="9483" max="9483" width="9.140625" style="1" bestFit="1" customWidth="1"/>
    <col min="9484" max="9484" width="7.85546875" style="1" bestFit="1" customWidth="1"/>
    <col min="9485" max="9485" width="10.7109375" style="1" bestFit="1" customWidth="1"/>
    <col min="9486" max="9486" width="7.85546875" style="1" bestFit="1" customWidth="1"/>
    <col min="9487" max="9487" width="11.5703125" style="1" bestFit="1" customWidth="1"/>
    <col min="9488" max="9730" width="12.28515625" style="1"/>
    <col min="9731" max="9731" width="13.42578125" style="1" customWidth="1"/>
    <col min="9732" max="9732" width="8.85546875" style="1" bestFit="1" customWidth="1"/>
    <col min="9733" max="9733" width="8.28515625" style="1" bestFit="1" customWidth="1"/>
    <col min="9734" max="9734" width="10" style="1" bestFit="1" customWidth="1"/>
    <col min="9735" max="9735" width="11.42578125" style="1" bestFit="1" customWidth="1"/>
    <col min="9736" max="9736" width="12.5703125" style="1" bestFit="1" customWidth="1"/>
    <col min="9737" max="9737" width="12.28515625" style="1"/>
    <col min="9738" max="9738" width="13.7109375" style="1" bestFit="1" customWidth="1"/>
    <col min="9739" max="9739" width="9.140625" style="1" bestFit="1" customWidth="1"/>
    <col min="9740" max="9740" width="7.85546875" style="1" bestFit="1" customWidth="1"/>
    <col min="9741" max="9741" width="10.7109375" style="1" bestFit="1" customWidth="1"/>
    <col min="9742" max="9742" width="7.85546875" style="1" bestFit="1" customWidth="1"/>
    <col min="9743" max="9743" width="11.5703125" style="1" bestFit="1" customWidth="1"/>
    <col min="9744" max="9986" width="12.28515625" style="1"/>
    <col min="9987" max="9987" width="13.42578125" style="1" customWidth="1"/>
    <col min="9988" max="9988" width="8.85546875" style="1" bestFit="1" customWidth="1"/>
    <col min="9989" max="9989" width="8.28515625" style="1" bestFit="1" customWidth="1"/>
    <col min="9990" max="9990" width="10" style="1" bestFit="1" customWidth="1"/>
    <col min="9991" max="9991" width="11.42578125" style="1" bestFit="1" customWidth="1"/>
    <col min="9992" max="9992" width="12.5703125" style="1" bestFit="1" customWidth="1"/>
    <col min="9993" max="9993" width="12.28515625" style="1"/>
    <col min="9994" max="9994" width="13.7109375" style="1" bestFit="1" customWidth="1"/>
    <col min="9995" max="9995" width="9.140625" style="1" bestFit="1" customWidth="1"/>
    <col min="9996" max="9996" width="7.85546875" style="1" bestFit="1" customWidth="1"/>
    <col min="9997" max="9997" width="10.7109375" style="1" bestFit="1" customWidth="1"/>
    <col min="9998" max="9998" width="7.85546875" style="1" bestFit="1" customWidth="1"/>
    <col min="9999" max="9999" width="11.5703125" style="1" bestFit="1" customWidth="1"/>
    <col min="10000" max="10242" width="12.28515625" style="1"/>
    <col min="10243" max="10243" width="13.42578125" style="1" customWidth="1"/>
    <col min="10244" max="10244" width="8.85546875" style="1" bestFit="1" customWidth="1"/>
    <col min="10245" max="10245" width="8.28515625" style="1" bestFit="1" customWidth="1"/>
    <col min="10246" max="10246" width="10" style="1" bestFit="1" customWidth="1"/>
    <col min="10247" max="10247" width="11.42578125" style="1" bestFit="1" customWidth="1"/>
    <col min="10248" max="10248" width="12.5703125" style="1" bestFit="1" customWidth="1"/>
    <col min="10249" max="10249" width="12.28515625" style="1"/>
    <col min="10250" max="10250" width="13.7109375" style="1" bestFit="1" customWidth="1"/>
    <col min="10251" max="10251" width="9.140625" style="1" bestFit="1" customWidth="1"/>
    <col min="10252" max="10252" width="7.85546875" style="1" bestFit="1" customWidth="1"/>
    <col min="10253" max="10253" width="10.7109375" style="1" bestFit="1" customWidth="1"/>
    <col min="10254" max="10254" width="7.85546875" style="1" bestFit="1" customWidth="1"/>
    <col min="10255" max="10255" width="11.5703125" style="1" bestFit="1" customWidth="1"/>
    <col min="10256" max="10498" width="12.28515625" style="1"/>
    <col min="10499" max="10499" width="13.42578125" style="1" customWidth="1"/>
    <col min="10500" max="10500" width="8.85546875" style="1" bestFit="1" customWidth="1"/>
    <col min="10501" max="10501" width="8.28515625" style="1" bestFit="1" customWidth="1"/>
    <col min="10502" max="10502" width="10" style="1" bestFit="1" customWidth="1"/>
    <col min="10503" max="10503" width="11.42578125" style="1" bestFit="1" customWidth="1"/>
    <col min="10504" max="10504" width="12.5703125" style="1" bestFit="1" customWidth="1"/>
    <col min="10505" max="10505" width="12.28515625" style="1"/>
    <col min="10506" max="10506" width="13.7109375" style="1" bestFit="1" customWidth="1"/>
    <col min="10507" max="10507" width="9.140625" style="1" bestFit="1" customWidth="1"/>
    <col min="10508" max="10508" width="7.85546875" style="1" bestFit="1" customWidth="1"/>
    <col min="10509" max="10509" width="10.7109375" style="1" bestFit="1" customWidth="1"/>
    <col min="10510" max="10510" width="7.85546875" style="1" bestFit="1" customWidth="1"/>
    <col min="10511" max="10511" width="11.5703125" style="1" bestFit="1" customWidth="1"/>
    <col min="10512" max="10754" width="12.28515625" style="1"/>
    <col min="10755" max="10755" width="13.42578125" style="1" customWidth="1"/>
    <col min="10756" max="10756" width="8.85546875" style="1" bestFit="1" customWidth="1"/>
    <col min="10757" max="10757" width="8.28515625" style="1" bestFit="1" customWidth="1"/>
    <col min="10758" max="10758" width="10" style="1" bestFit="1" customWidth="1"/>
    <col min="10759" max="10759" width="11.42578125" style="1" bestFit="1" customWidth="1"/>
    <col min="10760" max="10760" width="12.5703125" style="1" bestFit="1" customWidth="1"/>
    <col min="10761" max="10761" width="12.28515625" style="1"/>
    <col min="10762" max="10762" width="13.7109375" style="1" bestFit="1" customWidth="1"/>
    <col min="10763" max="10763" width="9.140625" style="1" bestFit="1" customWidth="1"/>
    <col min="10764" max="10764" width="7.85546875" style="1" bestFit="1" customWidth="1"/>
    <col min="10765" max="10765" width="10.7109375" style="1" bestFit="1" customWidth="1"/>
    <col min="10766" max="10766" width="7.85546875" style="1" bestFit="1" customWidth="1"/>
    <col min="10767" max="10767" width="11.5703125" style="1" bestFit="1" customWidth="1"/>
    <col min="10768" max="11010" width="12.28515625" style="1"/>
    <col min="11011" max="11011" width="13.42578125" style="1" customWidth="1"/>
    <col min="11012" max="11012" width="8.85546875" style="1" bestFit="1" customWidth="1"/>
    <col min="11013" max="11013" width="8.28515625" style="1" bestFit="1" customWidth="1"/>
    <col min="11014" max="11014" width="10" style="1" bestFit="1" customWidth="1"/>
    <col min="11015" max="11015" width="11.42578125" style="1" bestFit="1" customWidth="1"/>
    <col min="11016" max="11016" width="12.5703125" style="1" bestFit="1" customWidth="1"/>
    <col min="11017" max="11017" width="12.28515625" style="1"/>
    <col min="11018" max="11018" width="13.7109375" style="1" bestFit="1" customWidth="1"/>
    <col min="11019" max="11019" width="9.140625" style="1" bestFit="1" customWidth="1"/>
    <col min="11020" max="11020" width="7.85546875" style="1" bestFit="1" customWidth="1"/>
    <col min="11021" max="11021" width="10.7109375" style="1" bestFit="1" customWidth="1"/>
    <col min="11022" max="11022" width="7.85546875" style="1" bestFit="1" customWidth="1"/>
    <col min="11023" max="11023" width="11.5703125" style="1" bestFit="1" customWidth="1"/>
    <col min="11024" max="11266" width="12.28515625" style="1"/>
    <col min="11267" max="11267" width="13.42578125" style="1" customWidth="1"/>
    <col min="11268" max="11268" width="8.85546875" style="1" bestFit="1" customWidth="1"/>
    <col min="11269" max="11269" width="8.28515625" style="1" bestFit="1" customWidth="1"/>
    <col min="11270" max="11270" width="10" style="1" bestFit="1" customWidth="1"/>
    <col min="11271" max="11271" width="11.42578125" style="1" bestFit="1" customWidth="1"/>
    <col min="11272" max="11272" width="12.5703125" style="1" bestFit="1" customWidth="1"/>
    <col min="11273" max="11273" width="12.28515625" style="1"/>
    <col min="11274" max="11274" width="13.7109375" style="1" bestFit="1" customWidth="1"/>
    <col min="11275" max="11275" width="9.140625" style="1" bestFit="1" customWidth="1"/>
    <col min="11276" max="11276" width="7.85546875" style="1" bestFit="1" customWidth="1"/>
    <col min="11277" max="11277" width="10.7109375" style="1" bestFit="1" customWidth="1"/>
    <col min="11278" max="11278" width="7.85546875" style="1" bestFit="1" customWidth="1"/>
    <col min="11279" max="11279" width="11.5703125" style="1" bestFit="1" customWidth="1"/>
    <col min="11280" max="11522" width="12.28515625" style="1"/>
    <col min="11523" max="11523" width="13.42578125" style="1" customWidth="1"/>
    <col min="11524" max="11524" width="8.85546875" style="1" bestFit="1" customWidth="1"/>
    <col min="11525" max="11525" width="8.28515625" style="1" bestFit="1" customWidth="1"/>
    <col min="11526" max="11526" width="10" style="1" bestFit="1" customWidth="1"/>
    <col min="11527" max="11527" width="11.42578125" style="1" bestFit="1" customWidth="1"/>
    <col min="11528" max="11528" width="12.5703125" style="1" bestFit="1" customWidth="1"/>
    <col min="11529" max="11529" width="12.28515625" style="1"/>
    <col min="11530" max="11530" width="13.7109375" style="1" bestFit="1" customWidth="1"/>
    <col min="11531" max="11531" width="9.140625" style="1" bestFit="1" customWidth="1"/>
    <col min="11532" max="11532" width="7.85546875" style="1" bestFit="1" customWidth="1"/>
    <col min="11533" max="11533" width="10.7109375" style="1" bestFit="1" customWidth="1"/>
    <col min="11534" max="11534" width="7.85546875" style="1" bestFit="1" customWidth="1"/>
    <col min="11535" max="11535" width="11.5703125" style="1" bestFit="1" customWidth="1"/>
    <col min="11536" max="11778" width="12.28515625" style="1"/>
    <col min="11779" max="11779" width="13.42578125" style="1" customWidth="1"/>
    <col min="11780" max="11780" width="8.85546875" style="1" bestFit="1" customWidth="1"/>
    <col min="11781" max="11781" width="8.28515625" style="1" bestFit="1" customWidth="1"/>
    <col min="11782" max="11782" width="10" style="1" bestFit="1" customWidth="1"/>
    <col min="11783" max="11783" width="11.42578125" style="1" bestFit="1" customWidth="1"/>
    <col min="11784" max="11784" width="12.5703125" style="1" bestFit="1" customWidth="1"/>
    <col min="11785" max="11785" width="12.28515625" style="1"/>
    <col min="11786" max="11786" width="13.7109375" style="1" bestFit="1" customWidth="1"/>
    <col min="11787" max="11787" width="9.140625" style="1" bestFit="1" customWidth="1"/>
    <col min="11788" max="11788" width="7.85546875" style="1" bestFit="1" customWidth="1"/>
    <col min="11789" max="11789" width="10.7109375" style="1" bestFit="1" customWidth="1"/>
    <col min="11790" max="11790" width="7.85546875" style="1" bestFit="1" customWidth="1"/>
    <col min="11791" max="11791" width="11.5703125" style="1" bestFit="1" customWidth="1"/>
    <col min="11792" max="12034" width="12.28515625" style="1"/>
    <col min="12035" max="12035" width="13.42578125" style="1" customWidth="1"/>
    <col min="12036" max="12036" width="8.85546875" style="1" bestFit="1" customWidth="1"/>
    <col min="12037" max="12037" width="8.28515625" style="1" bestFit="1" customWidth="1"/>
    <col min="12038" max="12038" width="10" style="1" bestFit="1" customWidth="1"/>
    <col min="12039" max="12039" width="11.42578125" style="1" bestFit="1" customWidth="1"/>
    <col min="12040" max="12040" width="12.5703125" style="1" bestFit="1" customWidth="1"/>
    <col min="12041" max="12041" width="12.28515625" style="1"/>
    <col min="12042" max="12042" width="13.7109375" style="1" bestFit="1" customWidth="1"/>
    <col min="12043" max="12043" width="9.140625" style="1" bestFit="1" customWidth="1"/>
    <col min="12044" max="12044" width="7.85546875" style="1" bestFit="1" customWidth="1"/>
    <col min="12045" max="12045" width="10.7109375" style="1" bestFit="1" customWidth="1"/>
    <col min="12046" max="12046" width="7.85546875" style="1" bestFit="1" customWidth="1"/>
    <col min="12047" max="12047" width="11.5703125" style="1" bestFit="1" customWidth="1"/>
    <col min="12048" max="12290" width="12.28515625" style="1"/>
    <col min="12291" max="12291" width="13.42578125" style="1" customWidth="1"/>
    <col min="12292" max="12292" width="8.85546875" style="1" bestFit="1" customWidth="1"/>
    <col min="12293" max="12293" width="8.28515625" style="1" bestFit="1" customWidth="1"/>
    <col min="12294" max="12294" width="10" style="1" bestFit="1" customWidth="1"/>
    <col min="12295" max="12295" width="11.42578125" style="1" bestFit="1" customWidth="1"/>
    <col min="12296" max="12296" width="12.5703125" style="1" bestFit="1" customWidth="1"/>
    <col min="12297" max="12297" width="12.28515625" style="1"/>
    <col min="12298" max="12298" width="13.7109375" style="1" bestFit="1" customWidth="1"/>
    <col min="12299" max="12299" width="9.140625" style="1" bestFit="1" customWidth="1"/>
    <col min="12300" max="12300" width="7.85546875" style="1" bestFit="1" customWidth="1"/>
    <col min="12301" max="12301" width="10.7109375" style="1" bestFit="1" customWidth="1"/>
    <col min="12302" max="12302" width="7.85546875" style="1" bestFit="1" customWidth="1"/>
    <col min="12303" max="12303" width="11.5703125" style="1" bestFit="1" customWidth="1"/>
    <col min="12304" max="12546" width="12.28515625" style="1"/>
    <col min="12547" max="12547" width="13.42578125" style="1" customWidth="1"/>
    <col min="12548" max="12548" width="8.85546875" style="1" bestFit="1" customWidth="1"/>
    <col min="12549" max="12549" width="8.28515625" style="1" bestFit="1" customWidth="1"/>
    <col min="12550" max="12550" width="10" style="1" bestFit="1" customWidth="1"/>
    <col min="12551" max="12551" width="11.42578125" style="1" bestFit="1" customWidth="1"/>
    <col min="12552" max="12552" width="12.5703125" style="1" bestFit="1" customWidth="1"/>
    <col min="12553" max="12553" width="12.28515625" style="1"/>
    <col min="12554" max="12554" width="13.7109375" style="1" bestFit="1" customWidth="1"/>
    <col min="12555" max="12555" width="9.140625" style="1" bestFit="1" customWidth="1"/>
    <col min="12556" max="12556" width="7.85546875" style="1" bestFit="1" customWidth="1"/>
    <col min="12557" max="12557" width="10.7109375" style="1" bestFit="1" customWidth="1"/>
    <col min="12558" max="12558" width="7.85546875" style="1" bestFit="1" customWidth="1"/>
    <col min="12559" max="12559" width="11.5703125" style="1" bestFit="1" customWidth="1"/>
    <col min="12560" max="12802" width="12.28515625" style="1"/>
    <col min="12803" max="12803" width="13.42578125" style="1" customWidth="1"/>
    <col min="12804" max="12804" width="8.85546875" style="1" bestFit="1" customWidth="1"/>
    <col min="12805" max="12805" width="8.28515625" style="1" bestFit="1" customWidth="1"/>
    <col min="12806" max="12806" width="10" style="1" bestFit="1" customWidth="1"/>
    <col min="12807" max="12807" width="11.42578125" style="1" bestFit="1" customWidth="1"/>
    <col min="12808" max="12808" width="12.5703125" style="1" bestFit="1" customWidth="1"/>
    <col min="12809" max="12809" width="12.28515625" style="1"/>
    <col min="12810" max="12810" width="13.7109375" style="1" bestFit="1" customWidth="1"/>
    <col min="12811" max="12811" width="9.140625" style="1" bestFit="1" customWidth="1"/>
    <col min="12812" max="12812" width="7.85546875" style="1" bestFit="1" customWidth="1"/>
    <col min="12813" max="12813" width="10.7109375" style="1" bestFit="1" customWidth="1"/>
    <col min="12814" max="12814" width="7.85546875" style="1" bestFit="1" customWidth="1"/>
    <col min="12815" max="12815" width="11.5703125" style="1" bestFit="1" customWidth="1"/>
    <col min="12816" max="13058" width="12.28515625" style="1"/>
    <col min="13059" max="13059" width="13.42578125" style="1" customWidth="1"/>
    <col min="13060" max="13060" width="8.85546875" style="1" bestFit="1" customWidth="1"/>
    <col min="13061" max="13061" width="8.28515625" style="1" bestFit="1" customWidth="1"/>
    <col min="13062" max="13062" width="10" style="1" bestFit="1" customWidth="1"/>
    <col min="13063" max="13063" width="11.42578125" style="1" bestFit="1" customWidth="1"/>
    <col min="13064" max="13064" width="12.5703125" style="1" bestFit="1" customWidth="1"/>
    <col min="13065" max="13065" width="12.28515625" style="1"/>
    <col min="13066" max="13066" width="13.7109375" style="1" bestFit="1" customWidth="1"/>
    <col min="13067" max="13067" width="9.140625" style="1" bestFit="1" customWidth="1"/>
    <col min="13068" max="13068" width="7.85546875" style="1" bestFit="1" customWidth="1"/>
    <col min="13069" max="13069" width="10.7109375" style="1" bestFit="1" customWidth="1"/>
    <col min="13070" max="13070" width="7.85546875" style="1" bestFit="1" customWidth="1"/>
    <col min="13071" max="13071" width="11.5703125" style="1" bestFit="1" customWidth="1"/>
    <col min="13072" max="13314" width="12.28515625" style="1"/>
    <col min="13315" max="13315" width="13.42578125" style="1" customWidth="1"/>
    <col min="13316" max="13316" width="8.85546875" style="1" bestFit="1" customWidth="1"/>
    <col min="13317" max="13317" width="8.28515625" style="1" bestFit="1" customWidth="1"/>
    <col min="13318" max="13318" width="10" style="1" bestFit="1" customWidth="1"/>
    <col min="13319" max="13319" width="11.42578125" style="1" bestFit="1" customWidth="1"/>
    <col min="13320" max="13320" width="12.5703125" style="1" bestFit="1" customWidth="1"/>
    <col min="13321" max="13321" width="12.28515625" style="1"/>
    <col min="13322" max="13322" width="13.7109375" style="1" bestFit="1" customWidth="1"/>
    <col min="13323" max="13323" width="9.140625" style="1" bestFit="1" customWidth="1"/>
    <col min="13324" max="13324" width="7.85546875" style="1" bestFit="1" customWidth="1"/>
    <col min="13325" max="13325" width="10.7109375" style="1" bestFit="1" customWidth="1"/>
    <col min="13326" max="13326" width="7.85546875" style="1" bestFit="1" customWidth="1"/>
    <col min="13327" max="13327" width="11.5703125" style="1" bestFit="1" customWidth="1"/>
    <col min="13328" max="13570" width="12.28515625" style="1"/>
    <col min="13571" max="13571" width="13.42578125" style="1" customWidth="1"/>
    <col min="13572" max="13572" width="8.85546875" style="1" bestFit="1" customWidth="1"/>
    <col min="13573" max="13573" width="8.28515625" style="1" bestFit="1" customWidth="1"/>
    <col min="13574" max="13574" width="10" style="1" bestFit="1" customWidth="1"/>
    <col min="13575" max="13575" width="11.42578125" style="1" bestFit="1" customWidth="1"/>
    <col min="13576" max="13576" width="12.5703125" style="1" bestFit="1" customWidth="1"/>
    <col min="13577" max="13577" width="12.28515625" style="1"/>
    <col min="13578" max="13578" width="13.7109375" style="1" bestFit="1" customWidth="1"/>
    <col min="13579" max="13579" width="9.140625" style="1" bestFit="1" customWidth="1"/>
    <col min="13580" max="13580" width="7.85546875" style="1" bestFit="1" customWidth="1"/>
    <col min="13581" max="13581" width="10.7109375" style="1" bestFit="1" customWidth="1"/>
    <col min="13582" max="13582" width="7.85546875" style="1" bestFit="1" customWidth="1"/>
    <col min="13583" max="13583" width="11.5703125" style="1" bestFit="1" customWidth="1"/>
    <col min="13584" max="13826" width="12.28515625" style="1"/>
    <col min="13827" max="13827" width="13.42578125" style="1" customWidth="1"/>
    <col min="13828" max="13828" width="8.85546875" style="1" bestFit="1" customWidth="1"/>
    <col min="13829" max="13829" width="8.28515625" style="1" bestFit="1" customWidth="1"/>
    <col min="13830" max="13830" width="10" style="1" bestFit="1" customWidth="1"/>
    <col min="13831" max="13831" width="11.42578125" style="1" bestFit="1" customWidth="1"/>
    <col min="13832" max="13832" width="12.5703125" style="1" bestFit="1" customWidth="1"/>
    <col min="13833" max="13833" width="12.28515625" style="1"/>
    <col min="13834" max="13834" width="13.7109375" style="1" bestFit="1" customWidth="1"/>
    <col min="13835" max="13835" width="9.140625" style="1" bestFit="1" customWidth="1"/>
    <col min="13836" max="13836" width="7.85546875" style="1" bestFit="1" customWidth="1"/>
    <col min="13837" max="13837" width="10.7109375" style="1" bestFit="1" customWidth="1"/>
    <col min="13838" max="13838" width="7.85546875" style="1" bestFit="1" customWidth="1"/>
    <col min="13839" max="13839" width="11.5703125" style="1" bestFit="1" customWidth="1"/>
    <col min="13840" max="14082" width="12.28515625" style="1"/>
    <col min="14083" max="14083" width="13.42578125" style="1" customWidth="1"/>
    <col min="14084" max="14084" width="8.85546875" style="1" bestFit="1" customWidth="1"/>
    <col min="14085" max="14085" width="8.28515625" style="1" bestFit="1" customWidth="1"/>
    <col min="14086" max="14086" width="10" style="1" bestFit="1" customWidth="1"/>
    <col min="14087" max="14087" width="11.42578125" style="1" bestFit="1" customWidth="1"/>
    <col min="14088" max="14088" width="12.5703125" style="1" bestFit="1" customWidth="1"/>
    <col min="14089" max="14089" width="12.28515625" style="1"/>
    <col min="14090" max="14090" width="13.7109375" style="1" bestFit="1" customWidth="1"/>
    <col min="14091" max="14091" width="9.140625" style="1" bestFit="1" customWidth="1"/>
    <col min="14092" max="14092" width="7.85546875" style="1" bestFit="1" customWidth="1"/>
    <col min="14093" max="14093" width="10.7109375" style="1" bestFit="1" customWidth="1"/>
    <col min="14094" max="14094" width="7.85546875" style="1" bestFit="1" customWidth="1"/>
    <col min="14095" max="14095" width="11.5703125" style="1" bestFit="1" customWidth="1"/>
    <col min="14096" max="14338" width="12.28515625" style="1"/>
    <col min="14339" max="14339" width="13.42578125" style="1" customWidth="1"/>
    <col min="14340" max="14340" width="8.85546875" style="1" bestFit="1" customWidth="1"/>
    <col min="14341" max="14341" width="8.28515625" style="1" bestFit="1" customWidth="1"/>
    <col min="14342" max="14342" width="10" style="1" bestFit="1" customWidth="1"/>
    <col min="14343" max="14343" width="11.42578125" style="1" bestFit="1" customWidth="1"/>
    <col min="14344" max="14344" width="12.5703125" style="1" bestFit="1" customWidth="1"/>
    <col min="14345" max="14345" width="12.28515625" style="1"/>
    <col min="14346" max="14346" width="13.7109375" style="1" bestFit="1" customWidth="1"/>
    <col min="14347" max="14347" width="9.140625" style="1" bestFit="1" customWidth="1"/>
    <col min="14348" max="14348" width="7.85546875" style="1" bestFit="1" customWidth="1"/>
    <col min="14349" max="14349" width="10.7109375" style="1" bestFit="1" customWidth="1"/>
    <col min="14350" max="14350" width="7.85546875" style="1" bestFit="1" customWidth="1"/>
    <col min="14351" max="14351" width="11.5703125" style="1" bestFit="1" customWidth="1"/>
    <col min="14352" max="14594" width="12.28515625" style="1"/>
    <col min="14595" max="14595" width="13.42578125" style="1" customWidth="1"/>
    <col min="14596" max="14596" width="8.85546875" style="1" bestFit="1" customWidth="1"/>
    <col min="14597" max="14597" width="8.28515625" style="1" bestFit="1" customWidth="1"/>
    <col min="14598" max="14598" width="10" style="1" bestFit="1" customWidth="1"/>
    <col min="14599" max="14599" width="11.42578125" style="1" bestFit="1" customWidth="1"/>
    <col min="14600" max="14600" width="12.5703125" style="1" bestFit="1" customWidth="1"/>
    <col min="14601" max="14601" width="12.28515625" style="1"/>
    <col min="14602" max="14602" width="13.7109375" style="1" bestFit="1" customWidth="1"/>
    <col min="14603" max="14603" width="9.140625" style="1" bestFit="1" customWidth="1"/>
    <col min="14604" max="14604" width="7.85546875" style="1" bestFit="1" customWidth="1"/>
    <col min="14605" max="14605" width="10.7109375" style="1" bestFit="1" customWidth="1"/>
    <col min="14606" max="14606" width="7.85546875" style="1" bestFit="1" customWidth="1"/>
    <col min="14607" max="14607" width="11.5703125" style="1" bestFit="1" customWidth="1"/>
    <col min="14608" max="14850" width="12.28515625" style="1"/>
    <col min="14851" max="14851" width="13.42578125" style="1" customWidth="1"/>
    <col min="14852" max="14852" width="8.85546875" style="1" bestFit="1" customWidth="1"/>
    <col min="14853" max="14853" width="8.28515625" style="1" bestFit="1" customWidth="1"/>
    <col min="14854" max="14854" width="10" style="1" bestFit="1" customWidth="1"/>
    <col min="14855" max="14855" width="11.42578125" style="1" bestFit="1" customWidth="1"/>
    <col min="14856" max="14856" width="12.5703125" style="1" bestFit="1" customWidth="1"/>
    <col min="14857" max="14857" width="12.28515625" style="1"/>
    <col min="14858" max="14858" width="13.7109375" style="1" bestFit="1" customWidth="1"/>
    <col min="14859" max="14859" width="9.140625" style="1" bestFit="1" customWidth="1"/>
    <col min="14860" max="14860" width="7.85546875" style="1" bestFit="1" customWidth="1"/>
    <col min="14861" max="14861" width="10.7109375" style="1" bestFit="1" customWidth="1"/>
    <col min="14862" max="14862" width="7.85546875" style="1" bestFit="1" customWidth="1"/>
    <col min="14863" max="14863" width="11.5703125" style="1" bestFit="1" customWidth="1"/>
    <col min="14864" max="15106" width="12.28515625" style="1"/>
    <col min="15107" max="15107" width="13.42578125" style="1" customWidth="1"/>
    <col min="15108" max="15108" width="8.85546875" style="1" bestFit="1" customWidth="1"/>
    <col min="15109" max="15109" width="8.28515625" style="1" bestFit="1" customWidth="1"/>
    <col min="15110" max="15110" width="10" style="1" bestFit="1" customWidth="1"/>
    <col min="15111" max="15111" width="11.42578125" style="1" bestFit="1" customWidth="1"/>
    <col min="15112" max="15112" width="12.5703125" style="1" bestFit="1" customWidth="1"/>
    <col min="15113" max="15113" width="12.28515625" style="1"/>
    <col min="15114" max="15114" width="13.7109375" style="1" bestFit="1" customWidth="1"/>
    <col min="15115" max="15115" width="9.140625" style="1" bestFit="1" customWidth="1"/>
    <col min="15116" max="15116" width="7.85546875" style="1" bestFit="1" customWidth="1"/>
    <col min="15117" max="15117" width="10.7109375" style="1" bestFit="1" customWidth="1"/>
    <col min="15118" max="15118" width="7.85546875" style="1" bestFit="1" customWidth="1"/>
    <col min="15119" max="15119" width="11.5703125" style="1" bestFit="1" customWidth="1"/>
    <col min="15120" max="15362" width="12.28515625" style="1"/>
    <col min="15363" max="15363" width="13.42578125" style="1" customWidth="1"/>
    <col min="15364" max="15364" width="8.85546875" style="1" bestFit="1" customWidth="1"/>
    <col min="15365" max="15365" width="8.28515625" style="1" bestFit="1" customWidth="1"/>
    <col min="15366" max="15366" width="10" style="1" bestFit="1" customWidth="1"/>
    <col min="15367" max="15367" width="11.42578125" style="1" bestFit="1" customWidth="1"/>
    <col min="15368" max="15368" width="12.5703125" style="1" bestFit="1" customWidth="1"/>
    <col min="15369" max="15369" width="12.28515625" style="1"/>
    <col min="15370" max="15370" width="13.7109375" style="1" bestFit="1" customWidth="1"/>
    <col min="15371" max="15371" width="9.140625" style="1" bestFit="1" customWidth="1"/>
    <col min="15372" max="15372" width="7.85546875" style="1" bestFit="1" customWidth="1"/>
    <col min="15373" max="15373" width="10.7109375" style="1" bestFit="1" customWidth="1"/>
    <col min="15374" max="15374" width="7.85546875" style="1" bestFit="1" customWidth="1"/>
    <col min="15375" max="15375" width="11.5703125" style="1" bestFit="1" customWidth="1"/>
    <col min="15376" max="15618" width="12.28515625" style="1"/>
    <col min="15619" max="15619" width="13.42578125" style="1" customWidth="1"/>
    <col min="15620" max="15620" width="8.85546875" style="1" bestFit="1" customWidth="1"/>
    <col min="15621" max="15621" width="8.28515625" style="1" bestFit="1" customWidth="1"/>
    <col min="15622" max="15622" width="10" style="1" bestFit="1" customWidth="1"/>
    <col min="15623" max="15623" width="11.42578125" style="1" bestFit="1" customWidth="1"/>
    <col min="15624" max="15624" width="12.5703125" style="1" bestFit="1" customWidth="1"/>
    <col min="15625" max="15625" width="12.28515625" style="1"/>
    <col min="15626" max="15626" width="13.7109375" style="1" bestFit="1" customWidth="1"/>
    <col min="15627" max="15627" width="9.140625" style="1" bestFit="1" customWidth="1"/>
    <col min="15628" max="15628" width="7.85546875" style="1" bestFit="1" customWidth="1"/>
    <col min="15629" max="15629" width="10.7109375" style="1" bestFit="1" customWidth="1"/>
    <col min="15630" max="15630" width="7.85546875" style="1" bestFit="1" customWidth="1"/>
    <col min="15631" max="15631" width="11.5703125" style="1" bestFit="1" customWidth="1"/>
    <col min="15632" max="15874" width="12.28515625" style="1"/>
    <col min="15875" max="15875" width="13.42578125" style="1" customWidth="1"/>
    <col min="15876" max="15876" width="8.85546875" style="1" bestFit="1" customWidth="1"/>
    <col min="15877" max="15877" width="8.28515625" style="1" bestFit="1" customWidth="1"/>
    <col min="15878" max="15878" width="10" style="1" bestFit="1" customWidth="1"/>
    <col min="15879" max="15879" width="11.42578125" style="1" bestFit="1" customWidth="1"/>
    <col min="15880" max="15880" width="12.5703125" style="1" bestFit="1" customWidth="1"/>
    <col min="15881" max="15881" width="12.28515625" style="1"/>
    <col min="15882" max="15882" width="13.7109375" style="1" bestFit="1" customWidth="1"/>
    <col min="15883" max="15883" width="9.140625" style="1" bestFit="1" customWidth="1"/>
    <col min="15884" max="15884" width="7.85546875" style="1" bestFit="1" customWidth="1"/>
    <col min="15885" max="15885" width="10.7109375" style="1" bestFit="1" customWidth="1"/>
    <col min="15886" max="15886" width="7.85546875" style="1" bestFit="1" customWidth="1"/>
    <col min="15887" max="15887" width="11.5703125" style="1" bestFit="1" customWidth="1"/>
    <col min="15888" max="16130" width="12.28515625" style="1"/>
    <col min="16131" max="16131" width="13.42578125" style="1" customWidth="1"/>
    <col min="16132" max="16132" width="8.85546875" style="1" bestFit="1" customWidth="1"/>
    <col min="16133" max="16133" width="8.28515625" style="1" bestFit="1" customWidth="1"/>
    <col min="16134" max="16134" width="10" style="1" bestFit="1" customWidth="1"/>
    <col min="16135" max="16135" width="11.42578125" style="1" bestFit="1" customWidth="1"/>
    <col min="16136" max="16136" width="12.5703125" style="1" bestFit="1" customWidth="1"/>
    <col min="16137" max="16137" width="12.28515625" style="1"/>
    <col min="16138" max="16138" width="13.7109375" style="1" bestFit="1" customWidth="1"/>
    <col min="16139" max="16139" width="9.140625" style="1" bestFit="1" customWidth="1"/>
    <col min="16140" max="16140" width="7.85546875" style="1" bestFit="1" customWidth="1"/>
    <col min="16141" max="16141" width="10.7109375" style="1" bestFit="1" customWidth="1"/>
    <col min="16142" max="16142" width="7.85546875" style="1" bestFit="1" customWidth="1"/>
    <col min="16143" max="16143" width="11.5703125" style="1" bestFit="1" customWidth="1"/>
    <col min="16144" max="16384" width="12.28515625" style="1"/>
  </cols>
  <sheetData>
    <row r="2" spans="3:16" x14ac:dyDescent="0.15">
      <c r="K2" s="2"/>
    </row>
    <row r="3" spans="3:16" ht="15" x14ac:dyDescent="0.2">
      <c r="H3" s="3">
        <v>2018</v>
      </c>
    </row>
    <row r="5" spans="3:16" ht="15.75" x14ac:dyDescent="0.25">
      <c r="G5" s="31" t="s">
        <v>0</v>
      </c>
      <c r="H5" s="32"/>
      <c r="I5" s="32"/>
      <c r="J5" s="4"/>
    </row>
    <row r="6" spans="3:16" x14ac:dyDescent="0.15">
      <c r="G6" s="33" t="s">
        <v>1</v>
      </c>
      <c r="H6" s="33"/>
      <c r="I6" s="33"/>
      <c r="J6" s="2"/>
    </row>
    <row r="8" spans="3:16" ht="12" x14ac:dyDescent="0.2">
      <c r="C8" s="5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2"/>
    </row>
    <row r="9" spans="3:16" x14ac:dyDescent="0.15">
      <c r="C9" s="7"/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9" t="s">
        <v>15</v>
      </c>
      <c r="O9" s="8" t="s">
        <v>16</v>
      </c>
      <c r="P9" s="2"/>
    </row>
    <row r="10" spans="3:16" x14ac:dyDescent="0.15">
      <c r="C10" s="10">
        <v>43101</v>
      </c>
      <c r="D10" s="11">
        <v>89.313773354150896</v>
      </c>
      <c r="E10" s="11">
        <v>5.7834407779478232</v>
      </c>
      <c r="F10" s="11">
        <v>2.3665469030859652</v>
      </c>
      <c r="G10" s="11">
        <v>0.39344048553536942</v>
      </c>
      <c r="H10" s="11">
        <v>0.61558463764527138</v>
      </c>
      <c r="I10" s="11">
        <v>0.14502567950566025</v>
      </c>
      <c r="J10" s="11">
        <v>0.1082721657505239</v>
      </c>
      <c r="K10" s="11">
        <v>5.7542965788724684E-2</v>
      </c>
      <c r="L10" s="11">
        <v>0.30604513809685741</v>
      </c>
      <c r="M10" s="11">
        <v>0.91034371854877538</v>
      </c>
      <c r="N10" s="11">
        <v>71.77</v>
      </c>
      <c r="O10" s="12">
        <v>5.6950000000000001E-2</v>
      </c>
      <c r="P10" s="13"/>
    </row>
    <row r="11" spans="3:16" x14ac:dyDescent="0.15">
      <c r="C11" s="10">
        <v>43132</v>
      </c>
      <c r="D11" s="11">
        <v>89.578149999999994</v>
      </c>
      <c r="E11" s="11">
        <v>5.7017959999999999</v>
      </c>
      <c r="F11" s="11">
        <v>2.298432</v>
      </c>
      <c r="G11" s="11">
        <v>0.38818000000000003</v>
      </c>
      <c r="H11" s="11">
        <v>0.60689400000000004</v>
      </c>
      <c r="I11" s="11">
        <v>0.14665700000000001</v>
      </c>
      <c r="J11" s="11">
        <v>0.110264</v>
      </c>
      <c r="K11" s="11">
        <v>5.8798999999999997E-2</v>
      </c>
      <c r="L11" s="11">
        <v>0.304365</v>
      </c>
      <c r="M11" s="11">
        <v>0.80645100000000003</v>
      </c>
      <c r="N11" s="11">
        <v>71.95</v>
      </c>
      <c r="O11" s="12">
        <v>5.688E-2</v>
      </c>
      <c r="P11" s="13"/>
    </row>
    <row r="12" spans="3:16" x14ac:dyDescent="0.15">
      <c r="C12" s="10">
        <v>43160</v>
      </c>
      <c r="D12" s="11">
        <v>90.420194058527358</v>
      </c>
      <c r="E12" s="11">
        <v>5.3512388505332371</v>
      </c>
      <c r="F12" s="11">
        <v>2.0326805980417322</v>
      </c>
      <c r="G12" s="11">
        <v>0.36145437354695775</v>
      </c>
      <c r="H12" s="11">
        <v>0.54443848902813341</v>
      </c>
      <c r="I12" s="11">
        <v>0.14055593005189754</v>
      </c>
      <c r="J12" s="11">
        <v>0.10268715579428707</v>
      </c>
      <c r="K12" s="11">
        <v>5.863527237621928E-2</v>
      </c>
      <c r="L12" s="11">
        <v>0.30183486385348662</v>
      </c>
      <c r="M12" s="11">
        <v>0.68621402755880989</v>
      </c>
      <c r="N12" s="11">
        <v>73.27</v>
      </c>
      <c r="O12" s="12">
        <v>5.67E-2</v>
      </c>
      <c r="P12" s="13"/>
    </row>
    <row r="13" spans="3:16" x14ac:dyDescent="0.15">
      <c r="C13" s="10">
        <v>43191</v>
      </c>
      <c r="D13" s="11">
        <v>90.411595645480688</v>
      </c>
      <c r="E13" s="11">
        <v>5.384426875776712</v>
      </c>
      <c r="F13" s="11">
        <v>2.0369072820742913</v>
      </c>
      <c r="G13" s="11">
        <v>0.39082045049406616</v>
      </c>
      <c r="H13" s="11">
        <v>0.56656957285478771</v>
      </c>
      <c r="I13" s="11">
        <v>0.16003452298076204</v>
      </c>
      <c r="J13" s="11">
        <v>0.11265195692604815</v>
      </c>
      <c r="K13" s="11">
        <v>6.3851245137241941E-2</v>
      </c>
      <c r="L13" s="11">
        <v>0.28453936522412621</v>
      </c>
      <c r="M13" s="11">
        <v>0.58860578537608133</v>
      </c>
      <c r="N13" s="11">
        <v>72.699613661214357</v>
      </c>
      <c r="O13" s="12">
        <v>5.6708992876488798E-2</v>
      </c>
      <c r="P13" s="13"/>
    </row>
    <row r="14" spans="3:16" x14ac:dyDescent="0.15">
      <c r="C14" s="10">
        <v>43221</v>
      </c>
      <c r="D14" s="11">
        <v>90.178944989686443</v>
      </c>
      <c r="E14" s="11">
        <v>5.4424427843863015</v>
      </c>
      <c r="F14" s="11">
        <v>2.0935971252460024</v>
      </c>
      <c r="G14" s="11">
        <v>0.39418208609104788</v>
      </c>
      <c r="H14" s="11">
        <v>0.58309499620590166</v>
      </c>
      <c r="I14" s="11">
        <v>0.16181229816609491</v>
      </c>
      <c r="J14" s="11">
        <v>0.11648631975635587</v>
      </c>
      <c r="K14" s="11">
        <v>6.5631606515937552E-2</v>
      </c>
      <c r="L14" s="11">
        <v>0.28242808704174327</v>
      </c>
      <c r="M14" s="11">
        <v>0.68140557578774841</v>
      </c>
      <c r="N14" s="11">
        <v>72.51281587967425</v>
      </c>
      <c r="O14" s="12">
        <v>5.6747745956582198E-2</v>
      </c>
      <c r="P14" s="13"/>
    </row>
    <row r="15" spans="3:16" x14ac:dyDescent="0.15">
      <c r="C15" s="10">
        <v>43252</v>
      </c>
      <c r="D15" s="11">
        <v>89.496360508600887</v>
      </c>
      <c r="E15" s="11">
        <v>5.6696879033247622</v>
      </c>
      <c r="F15" s="11">
        <v>2.3398783834113002</v>
      </c>
      <c r="G15" s="11">
        <v>0.40956738560564016</v>
      </c>
      <c r="H15" s="11">
        <v>0.63512523195809756</v>
      </c>
      <c r="I15" s="11">
        <v>0.15424620891817767</v>
      </c>
      <c r="J15" s="11">
        <v>0.11505450413096706</v>
      </c>
      <c r="K15" s="11">
        <v>5.7930218714496294E-2</v>
      </c>
      <c r="L15" s="11">
        <v>0.28150328016943416</v>
      </c>
      <c r="M15" s="11">
        <v>0.840662474516366</v>
      </c>
      <c r="N15" s="11">
        <v>71.69</v>
      </c>
      <c r="O15" s="12">
        <v>5.6916767260637401E-2</v>
      </c>
      <c r="P15" s="13"/>
    </row>
    <row r="16" spans="3:16" x14ac:dyDescent="0.15">
      <c r="C16" s="10">
        <v>43282</v>
      </c>
      <c r="D16" s="11">
        <v>89.454306180000003</v>
      </c>
      <c r="E16" s="11">
        <v>5.6851614469999996</v>
      </c>
      <c r="F16" s="11">
        <v>2.3439943030000001</v>
      </c>
      <c r="G16" s="11">
        <v>0.40753144499999999</v>
      </c>
      <c r="H16" s="11">
        <v>0.62735241799999997</v>
      </c>
      <c r="I16" s="11">
        <v>0.154162036</v>
      </c>
      <c r="J16" s="11">
        <v>0.11291411599999999</v>
      </c>
      <c r="K16" s="11">
        <v>5.8370035000000001E-2</v>
      </c>
      <c r="L16" s="11">
        <v>0.29375426399999999</v>
      </c>
      <c r="M16" s="11">
        <v>0.86245263100000003</v>
      </c>
      <c r="N16" s="11">
        <v>71.668610200000003</v>
      </c>
      <c r="O16" s="12">
        <v>5.6930000000000001E-2</v>
      </c>
      <c r="P16" s="13"/>
    </row>
    <row r="17" spans="3:16" x14ac:dyDescent="0.15">
      <c r="C17" s="10">
        <v>43313</v>
      </c>
      <c r="D17" s="11">
        <v>88.673226572877667</v>
      </c>
      <c r="E17" s="11">
        <v>5.9161323170187616</v>
      </c>
      <c r="F17" s="11">
        <v>2.6447059752399595</v>
      </c>
      <c r="G17" s="11">
        <v>0.40280565772686222</v>
      </c>
      <c r="H17" s="11">
        <v>0.68097462200669767</v>
      </c>
      <c r="I17" s="11">
        <v>0.13430831664572315</v>
      </c>
      <c r="J17" s="11">
        <v>0.1090017468383114</v>
      </c>
      <c r="K17" s="11">
        <v>5.1996878277815843E-2</v>
      </c>
      <c r="L17" s="11">
        <v>0.29906382273722409</v>
      </c>
      <c r="M17" s="11">
        <v>1.087778992826739</v>
      </c>
      <c r="N17" s="11">
        <v>70.964638818027495</v>
      </c>
      <c r="O17" s="12">
        <v>5.7114633407813663E-2</v>
      </c>
      <c r="P17" s="13"/>
    </row>
    <row r="18" spans="3:16" x14ac:dyDescent="0.15">
      <c r="C18" s="10">
        <v>43344</v>
      </c>
      <c r="D18" s="11">
        <v>89.062091495196015</v>
      </c>
      <c r="E18" s="11">
        <v>5.854638048907125</v>
      </c>
      <c r="F18" s="11">
        <v>2.4336228158821678</v>
      </c>
      <c r="G18" s="11">
        <v>0.40749157239786443</v>
      </c>
      <c r="H18" s="11">
        <v>0.62851081354750493</v>
      </c>
      <c r="I18" s="11">
        <v>0.14539528530711948</v>
      </c>
      <c r="J18" s="11">
        <v>0.10678942752070722</v>
      </c>
      <c r="K18" s="11">
        <v>5.3737994537999177E-2</v>
      </c>
      <c r="L18" s="11">
        <v>0.30230965295392609</v>
      </c>
      <c r="M18" s="11">
        <v>1.0054244747488861</v>
      </c>
      <c r="N18" s="11">
        <v>71.605620658709654</v>
      </c>
      <c r="O18" s="12">
        <f>57.0226225257632/1000</f>
        <v>5.7022622525763199E-2</v>
      </c>
      <c r="P18" s="13"/>
    </row>
    <row r="19" spans="3:16" x14ac:dyDescent="0.15">
      <c r="C19" s="10">
        <v>43374</v>
      </c>
      <c r="D19" s="11">
        <f>89.102066475785</f>
        <v>89.102066475784994</v>
      </c>
      <c r="E19" s="11">
        <v>5.8628147051958415</v>
      </c>
      <c r="F19" s="11">
        <v>2.4291751855971806</v>
      </c>
      <c r="G19" s="11">
        <v>0.40406442102969892</v>
      </c>
      <c r="H19" s="11">
        <v>0.62948100350847125</v>
      </c>
      <c r="I19" s="11">
        <v>0.14765144997295121</v>
      </c>
      <c r="J19" s="11">
        <v>0.10957110629235726</v>
      </c>
      <c r="K19" s="11">
        <v>5.7795855890234442E-2</v>
      </c>
      <c r="L19" s="11">
        <v>0.29980979489000026</v>
      </c>
      <c r="M19" s="11">
        <v>0.95756605065508904</v>
      </c>
      <c r="N19" s="11">
        <v>71.534184095744152</v>
      </c>
      <c r="O19" s="12">
        <f>57.0156096171661/1000</f>
        <v>5.7015609617166098E-2</v>
      </c>
      <c r="P19" s="13"/>
    </row>
    <row r="20" spans="3:16" x14ac:dyDescent="0.15">
      <c r="C20" s="10">
        <v>43405</v>
      </c>
      <c r="D20" s="11">
        <v>89.1</v>
      </c>
      <c r="E20" s="11">
        <v>5.8075117730100994</v>
      </c>
      <c r="F20" s="11">
        <v>2.4047994459668778</v>
      </c>
      <c r="G20" s="11">
        <v>0.40972105339583409</v>
      </c>
      <c r="H20" s="11">
        <v>0.63931229972590931</v>
      </c>
      <c r="I20" s="11">
        <v>0.1534695527604264</v>
      </c>
      <c r="J20" s="11">
        <v>0.11474761238890806</v>
      </c>
      <c r="K20" s="11">
        <v>6.2080058014382503E-2</v>
      </c>
      <c r="L20" s="11">
        <v>0.29790330687951722</v>
      </c>
      <c r="M20" s="11">
        <v>0.91637606742481414</v>
      </c>
      <c r="N20" s="11">
        <v>71.451152373989245</v>
      </c>
      <c r="O20" s="12">
        <f>56.97/1000</f>
        <v>5.697E-2</v>
      </c>
      <c r="P20" s="13"/>
    </row>
    <row r="21" spans="3:16" x14ac:dyDescent="0.15">
      <c r="C21" s="10">
        <v>43435</v>
      </c>
      <c r="D21" s="11">
        <v>89.195593630370283</v>
      </c>
      <c r="E21" s="11">
        <v>5.845937817327437</v>
      </c>
      <c r="F21" s="11">
        <v>2.4127832271318908</v>
      </c>
      <c r="G21" s="11">
        <v>0.39697907240360314</v>
      </c>
      <c r="H21" s="11">
        <v>0.61892180971961508</v>
      </c>
      <c r="I21" s="11">
        <v>0.14088128555405846</v>
      </c>
      <c r="J21" s="11">
        <v>0.10444224557478815</v>
      </c>
      <c r="K21" s="11">
        <v>5.2738050944972997E-2</v>
      </c>
      <c r="L21" s="11">
        <v>0.29958146778085526</v>
      </c>
      <c r="M21" s="11">
        <v>0.93214140205333584</v>
      </c>
      <c r="N21" s="14">
        <v>71.699171278981837</v>
      </c>
      <c r="O21" s="15">
        <v>5.69707822833527E-2</v>
      </c>
      <c r="P21" s="13"/>
    </row>
    <row r="22" spans="3:16" x14ac:dyDescent="0.15"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9"/>
      <c r="P22" s="2"/>
    </row>
    <row r="23" spans="3:16" x14ac:dyDescent="0.15">
      <c r="C23" s="20" t="s">
        <v>17</v>
      </c>
      <c r="D23" s="21">
        <f t="shared" ref="D23:O23" si="0">AVERAGE(D10:D21)</f>
        <v>89.498858575889599</v>
      </c>
      <c r="E23" s="21">
        <f t="shared" si="0"/>
        <v>5.6921024417023416</v>
      </c>
      <c r="F23" s="21">
        <f t="shared" si="0"/>
        <v>2.3197602703897804</v>
      </c>
      <c r="G23" s="21">
        <f t="shared" si="0"/>
        <v>0.39718650026891206</v>
      </c>
      <c r="H23" s="21">
        <f t="shared" si="0"/>
        <v>0.61468832451669919</v>
      </c>
      <c r="I23" s="21">
        <f t="shared" si="0"/>
        <v>0.14868329715523926</v>
      </c>
      <c r="J23" s="21">
        <f t="shared" si="0"/>
        <v>0.11024019641443784</v>
      </c>
      <c r="K23" s="21">
        <f t="shared" si="0"/>
        <v>5.8259098433168725E-2</v>
      </c>
      <c r="L23" s="21">
        <f>AVERAGE(L10:L21)</f>
        <v>0.29609483696893085</v>
      </c>
      <c r="M23" s="21">
        <f t="shared" si="0"/>
        <v>0.85628518337472048</v>
      </c>
      <c r="N23" s="21">
        <f t="shared" si="0"/>
        <v>71.901317247195081</v>
      </c>
      <c r="O23" s="22">
        <f t="shared" si="0"/>
        <v>5.6910596160650334E-2</v>
      </c>
      <c r="P23" s="2"/>
    </row>
    <row r="24" spans="3:16" x14ac:dyDescent="0.15">
      <c r="C24" s="23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5"/>
      <c r="O24" s="25"/>
      <c r="P24" s="2"/>
    </row>
    <row r="27" spans="3:16" x14ac:dyDescent="0.15">
      <c r="C27" s="1" t="s">
        <v>18</v>
      </c>
    </row>
  </sheetData>
  <mergeCells count="2">
    <mergeCell ref="G5:I5"/>
    <mergeCell ref="G6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20" ma:contentTypeDescription="Create a new document." ma:contentTypeScope="" ma:versionID="80cffb5ea36bcaff9682db4d9d283d97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883552889f389b437f28d6277480706c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667bf46-4306-46dc-bdb8-e47987cbdaa6}" ma:internalName="TaxCatchAll" ma:showField="CatchAllData" ma:web="968beddd-69c3-4fab-9079-b52007737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30052cb-440a-4c55-9028-1608445fc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44047e-bc73-4814-acbf-3aca4f7b049a">
      <Terms xmlns="http://schemas.microsoft.com/office/infopath/2007/PartnerControls"/>
    </lcf76f155ced4ddcb4097134ff3c332f>
    <TaxCatchAll xmlns="968beddd-69c3-4fab-9079-b5200773740f" xsi:nil="true"/>
  </documentManagement>
</p:properties>
</file>

<file path=customXml/itemProps1.xml><?xml version="1.0" encoding="utf-8"?>
<ds:datastoreItem xmlns:ds="http://schemas.openxmlformats.org/officeDocument/2006/customXml" ds:itemID="{48B66207-FF5C-449E-BDC0-0F23D759A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beddd-69c3-4fab-9079-b5200773740f"/>
    <ds:schemaRef ds:uri="fa44047e-bc73-4814-acbf-3aca4f7b0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166691-A222-4963-A581-59557CA9C0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C422C-C7B6-41DF-8931-790C75866AEC}">
  <ds:schemaRefs>
    <ds:schemaRef ds:uri="http://schemas.microsoft.com/office/2006/metadata/properties"/>
    <ds:schemaRef ds:uri="http://schemas.microsoft.com/office/infopath/2007/PartnerControls"/>
    <ds:schemaRef ds:uri="fa44047e-bc73-4814-acbf-3aca4f7b049a"/>
    <ds:schemaRef ds:uri="968beddd-69c3-4fab-9079-b520077374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Lydell</dc:creator>
  <cp:lastModifiedBy>Andreas Petersson</cp:lastModifiedBy>
  <dcterms:created xsi:type="dcterms:W3CDTF">2019-02-04T11:39:59Z</dcterms:created>
  <dcterms:modified xsi:type="dcterms:W3CDTF">2024-05-07T07:02:56Z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MediaServiceImageTags">
    <vt:lpwstr/>
  </property>
</Properties>
</file>