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xr:revisionPtr revIDLastSave="14" documentId="8_{F977D23E-C8B1-478A-A202-88FEDDE545DA}" xr6:coauthVersionLast="47" xr6:coauthVersionMax="47" xr10:uidLastSave="{6031E2E2-842A-48DE-B4BE-ACB7B3AC2FFE}"/>
  <workbookProtection workbookAlgorithmName="SHA-512" workbookHashValue="azX0uC4tSMwGSVFflpdzgESLS5d1hwaX/m0b6MX1GcLhc8+vhf/6a8I8/7uZe9AD0hERNRDaBfHYHBFkif7itg==" workbookSaltValue="5Tix20s1LqHMkMqEADSiXA==" workbookSpinCount="100000" lockStructure="1"/>
  <bookViews>
    <workbookView xWindow="-120" yWindow="-120" windowWidth="29040" windowHeight="15225" xr2:uid="{00000000-000D-0000-FFFF-FFFF00000000}"/>
  </bookViews>
  <sheets>
    <sheet name="INFO" sheetId="20" r:id="rId1"/>
    <sheet name="Priser" sheetId="17" r:id="rId2"/>
    <sheet name="Indata" sheetId="12" r:id="rId3"/>
    <sheet name="Inmatning" sheetId="10" r:id="rId4"/>
    <sheet name="Sammanställning " sheetId="16" r:id="rId5"/>
    <sheet name="Listor" sheetId="18"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4" i="10" l="1"/>
  <c r="N6" i="10"/>
  <c r="I370" i="10" l="1"/>
  <c r="S370" i="10"/>
  <c r="AJ370" i="10"/>
  <c r="AK370" i="10"/>
  <c r="AM370" i="10"/>
  <c r="N370" i="10" s="1"/>
  <c r="AN370" i="10"/>
  <c r="D370" i="10"/>
  <c r="C13" i="12"/>
  <c r="J370" i="10" l="1"/>
  <c r="Z370" i="10" s="1"/>
  <c r="H370" i="10" l="1"/>
  <c r="E4" i="10"/>
  <c r="F4" i="10"/>
  <c r="C14" i="12" l="1"/>
  <c r="C15" i="12"/>
  <c r="C16" i="12"/>
  <c r="C17" i="12"/>
  <c r="C18" i="12"/>
  <c r="C19" i="12"/>
  <c r="C20" i="12"/>
  <c r="C21" i="12"/>
  <c r="C22" i="12"/>
  <c r="C23" i="12"/>
  <c r="C24" i="12"/>
  <c r="AK369" i="10" l="1"/>
  <c r="AJ369" i="10"/>
  <c r="AK368" i="10"/>
  <c r="AJ368" i="10"/>
  <c r="AK367" i="10"/>
  <c r="AJ367" i="10"/>
  <c r="AK366" i="10"/>
  <c r="AJ366" i="10"/>
  <c r="AK365" i="10"/>
  <c r="AJ365" i="10"/>
  <c r="AK364" i="10"/>
  <c r="AJ364" i="10"/>
  <c r="AK363" i="10"/>
  <c r="AJ363" i="10"/>
  <c r="AK362" i="10"/>
  <c r="AJ362" i="10"/>
  <c r="AK361" i="10"/>
  <c r="AJ361" i="10"/>
  <c r="AK360" i="10"/>
  <c r="AJ360" i="10"/>
  <c r="AK359" i="10"/>
  <c r="AJ359" i="10"/>
  <c r="AK358" i="10"/>
  <c r="AJ358" i="10"/>
  <c r="AK357" i="10"/>
  <c r="AJ357" i="10"/>
  <c r="AK356" i="10"/>
  <c r="AJ356" i="10"/>
  <c r="AK355" i="10"/>
  <c r="AJ355" i="10"/>
  <c r="AK354" i="10"/>
  <c r="AJ354" i="10"/>
  <c r="AK353" i="10"/>
  <c r="AJ353" i="10"/>
  <c r="AK352" i="10"/>
  <c r="AJ352" i="10"/>
  <c r="AK351" i="10"/>
  <c r="AJ351" i="10"/>
  <c r="AK350" i="10"/>
  <c r="AJ350" i="10"/>
  <c r="AK349" i="10"/>
  <c r="AJ349" i="10"/>
  <c r="AK348" i="10"/>
  <c r="AJ348" i="10"/>
  <c r="AK347" i="10"/>
  <c r="AJ347" i="10"/>
  <c r="AK346" i="10"/>
  <c r="AJ346" i="10"/>
  <c r="AK345" i="10"/>
  <c r="AJ345" i="10"/>
  <c r="AK344" i="10"/>
  <c r="AJ344" i="10"/>
  <c r="AK343" i="10"/>
  <c r="AJ343" i="10"/>
  <c r="AK342" i="10"/>
  <c r="AJ342" i="10"/>
  <c r="AK341" i="10"/>
  <c r="AJ341" i="10"/>
  <c r="AK340" i="10"/>
  <c r="AJ340" i="10"/>
  <c r="AK339" i="10"/>
  <c r="AJ339" i="10"/>
  <c r="AK338" i="10"/>
  <c r="AJ338" i="10"/>
  <c r="AK337" i="10"/>
  <c r="AJ337" i="10"/>
  <c r="AK336" i="10"/>
  <c r="AJ336" i="10"/>
  <c r="AK335" i="10"/>
  <c r="AJ335" i="10"/>
  <c r="AK334" i="10"/>
  <c r="AJ334" i="10"/>
  <c r="AK333" i="10"/>
  <c r="AJ333" i="10"/>
  <c r="AK332" i="10"/>
  <c r="AJ332" i="10"/>
  <c r="AK331" i="10"/>
  <c r="AJ331" i="10"/>
  <c r="AK330" i="10"/>
  <c r="AJ330" i="10"/>
  <c r="AK329" i="10"/>
  <c r="AJ329" i="10"/>
  <c r="AK328" i="10"/>
  <c r="AJ328" i="10"/>
  <c r="AK327" i="10"/>
  <c r="AJ327" i="10"/>
  <c r="AK326" i="10"/>
  <c r="AJ326" i="10"/>
  <c r="AK325" i="10"/>
  <c r="AJ325" i="10"/>
  <c r="AK324" i="10"/>
  <c r="AJ324" i="10"/>
  <c r="AK323" i="10"/>
  <c r="AJ323" i="10"/>
  <c r="AK322" i="10"/>
  <c r="AJ322" i="10"/>
  <c r="AK321" i="10"/>
  <c r="AJ321" i="10"/>
  <c r="AK320" i="10"/>
  <c r="AJ320" i="10"/>
  <c r="AK319" i="10"/>
  <c r="AJ319" i="10"/>
  <c r="AK318" i="10"/>
  <c r="AJ318" i="10"/>
  <c r="AK317" i="10"/>
  <c r="AJ317" i="10"/>
  <c r="AK316" i="10"/>
  <c r="AJ316" i="10"/>
  <c r="AK315" i="10"/>
  <c r="AJ315" i="10"/>
  <c r="AK314" i="10"/>
  <c r="AJ314" i="10"/>
  <c r="AK313" i="10"/>
  <c r="AJ313" i="10"/>
  <c r="AK312" i="10"/>
  <c r="AJ312" i="10"/>
  <c r="AK311" i="10"/>
  <c r="AJ311" i="10"/>
  <c r="AK310" i="10"/>
  <c r="AJ310" i="10"/>
  <c r="AK309" i="10"/>
  <c r="AJ309" i="10"/>
  <c r="AK308" i="10"/>
  <c r="AJ308" i="10"/>
  <c r="AK307" i="10"/>
  <c r="AJ307" i="10"/>
  <c r="AK306" i="10"/>
  <c r="AJ306" i="10"/>
  <c r="AK305" i="10"/>
  <c r="AJ305" i="10"/>
  <c r="AK304" i="10"/>
  <c r="AJ304" i="10"/>
  <c r="AK303" i="10"/>
  <c r="AJ303" i="10"/>
  <c r="AK302" i="10"/>
  <c r="AJ302" i="10"/>
  <c r="AK301" i="10"/>
  <c r="AJ301" i="10"/>
  <c r="AK300" i="10"/>
  <c r="AJ300" i="10"/>
  <c r="AK299" i="10"/>
  <c r="AJ299" i="10"/>
  <c r="AK298" i="10"/>
  <c r="AJ298" i="10"/>
  <c r="AK297" i="10"/>
  <c r="AJ297" i="10"/>
  <c r="AK296" i="10"/>
  <c r="AJ296" i="10"/>
  <c r="AK295" i="10"/>
  <c r="AJ295" i="10"/>
  <c r="AK294" i="10"/>
  <c r="AJ294" i="10"/>
  <c r="AK293" i="10"/>
  <c r="AJ293" i="10"/>
  <c r="AK292" i="10"/>
  <c r="AJ292" i="10"/>
  <c r="AK291" i="10"/>
  <c r="AJ291" i="10"/>
  <c r="AK290" i="10"/>
  <c r="AJ290" i="10"/>
  <c r="AK289" i="10"/>
  <c r="AJ289" i="10"/>
  <c r="AK288" i="10"/>
  <c r="AJ288" i="10"/>
  <c r="AK287" i="10"/>
  <c r="AJ287" i="10"/>
  <c r="AK286" i="10"/>
  <c r="AJ286" i="10"/>
  <c r="AK285" i="10"/>
  <c r="AJ285" i="10"/>
  <c r="AK284" i="10"/>
  <c r="AJ284" i="10"/>
  <c r="AK283" i="10"/>
  <c r="AJ283" i="10"/>
  <c r="AK282" i="10"/>
  <c r="AJ282" i="10"/>
  <c r="AK281" i="10"/>
  <c r="AJ281" i="10"/>
  <c r="AK280" i="10"/>
  <c r="AJ280" i="10"/>
  <c r="AK279" i="10"/>
  <c r="AJ279" i="10"/>
  <c r="AK278" i="10"/>
  <c r="AJ278" i="10"/>
  <c r="AK277" i="10"/>
  <c r="AJ277" i="10"/>
  <c r="AK276" i="10"/>
  <c r="AJ276" i="10"/>
  <c r="AK275" i="10"/>
  <c r="AJ275" i="10"/>
  <c r="AK274" i="10"/>
  <c r="AJ274" i="10"/>
  <c r="AK273" i="10"/>
  <c r="AJ273" i="10"/>
  <c r="AK272" i="10"/>
  <c r="AJ272" i="10"/>
  <c r="AK271" i="10"/>
  <c r="AJ271" i="10"/>
  <c r="AK270" i="10"/>
  <c r="AJ270" i="10"/>
  <c r="AK269" i="10"/>
  <c r="AJ269" i="10"/>
  <c r="AK268" i="10"/>
  <c r="AJ268" i="10"/>
  <c r="AK267" i="10"/>
  <c r="AJ267" i="10"/>
  <c r="AK266" i="10"/>
  <c r="AJ266" i="10"/>
  <c r="AK265" i="10"/>
  <c r="AJ265" i="10"/>
  <c r="AK264" i="10"/>
  <c r="AJ264" i="10"/>
  <c r="AK263" i="10"/>
  <c r="AJ263" i="10"/>
  <c r="AK262" i="10"/>
  <c r="AJ262" i="10"/>
  <c r="AK261" i="10"/>
  <c r="AJ261" i="10"/>
  <c r="AK260" i="10"/>
  <c r="AJ260" i="10"/>
  <c r="AK259" i="10"/>
  <c r="AJ259" i="10"/>
  <c r="AK258" i="10"/>
  <c r="AJ258" i="10"/>
  <c r="AK257" i="10"/>
  <c r="AJ257" i="10"/>
  <c r="AK256" i="10"/>
  <c r="AJ256" i="10"/>
  <c r="AK255" i="10"/>
  <c r="AJ255" i="10"/>
  <c r="AK254" i="10"/>
  <c r="AJ254" i="10"/>
  <c r="AK253" i="10"/>
  <c r="AJ253" i="10"/>
  <c r="AK252" i="10"/>
  <c r="AJ252" i="10"/>
  <c r="AK251" i="10"/>
  <c r="AJ251" i="10"/>
  <c r="AK250" i="10"/>
  <c r="AJ250" i="10"/>
  <c r="AK249" i="10"/>
  <c r="AJ249" i="10"/>
  <c r="AK248" i="10"/>
  <c r="AJ248" i="10"/>
  <c r="AK247" i="10"/>
  <c r="AJ247" i="10"/>
  <c r="AK246" i="10"/>
  <c r="AJ246" i="10"/>
  <c r="AK245" i="10"/>
  <c r="AJ245" i="10"/>
  <c r="AK244" i="10"/>
  <c r="AJ244" i="10"/>
  <c r="AK243" i="10"/>
  <c r="AJ243" i="10"/>
  <c r="AK242" i="10"/>
  <c r="AJ242" i="10"/>
  <c r="AK241" i="10"/>
  <c r="AJ241" i="10"/>
  <c r="AK240" i="10"/>
  <c r="AJ240" i="10"/>
  <c r="AK239" i="10"/>
  <c r="AJ239" i="10"/>
  <c r="AK238" i="10"/>
  <c r="AJ238" i="10"/>
  <c r="AK237" i="10"/>
  <c r="AJ237" i="10"/>
  <c r="AK236" i="10"/>
  <c r="AJ236" i="10"/>
  <c r="AK235" i="10"/>
  <c r="AJ235" i="10"/>
  <c r="AK234" i="10"/>
  <c r="AJ234" i="10"/>
  <c r="AK233" i="10"/>
  <c r="AJ233" i="10"/>
  <c r="AK232" i="10"/>
  <c r="AJ232" i="10"/>
  <c r="AK231" i="10"/>
  <c r="AJ231" i="10"/>
  <c r="AK230" i="10"/>
  <c r="AJ230" i="10"/>
  <c r="AK229" i="10"/>
  <c r="AJ229" i="10"/>
  <c r="AK228" i="10"/>
  <c r="AJ228" i="10"/>
  <c r="AK227" i="10"/>
  <c r="AJ227" i="10"/>
  <c r="AK226" i="10"/>
  <c r="AJ226" i="10"/>
  <c r="AK225" i="10"/>
  <c r="AJ225" i="10"/>
  <c r="AK224" i="10"/>
  <c r="AJ224" i="10"/>
  <c r="AK223" i="10"/>
  <c r="AJ223" i="10"/>
  <c r="AK222" i="10"/>
  <c r="AJ222" i="10"/>
  <c r="AK221" i="10"/>
  <c r="AJ221" i="10"/>
  <c r="AK220" i="10"/>
  <c r="AJ220" i="10"/>
  <c r="AK219" i="10"/>
  <c r="AJ219" i="10"/>
  <c r="AK218" i="10"/>
  <c r="AJ218" i="10"/>
  <c r="AK217" i="10"/>
  <c r="AJ217" i="10"/>
  <c r="AK216" i="10"/>
  <c r="AJ216" i="10"/>
  <c r="AK215" i="10"/>
  <c r="AJ215" i="10"/>
  <c r="AK214" i="10"/>
  <c r="AJ214" i="10"/>
  <c r="AK213" i="10"/>
  <c r="AJ213" i="10"/>
  <c r="AK212" i="10"/>
  <c r="AJ212" i="10"/>
  <c r="AK211" i="10"/>
  <c r="AJ211" i="10"/>
  <c r="AK210" i="10"/>
  <c r="AJ210" i="10"/>
  <c r="AK209" i="10"/>
  <c r="AJ209" i="10"/>
  <c r="AK208" i="10"/>
  <c r="AJ208" i="10"/>
  <c r="AK207" i="10"/>
  <c r="AJ207" i="10"/>
  <c r="AK206" i="10"/>
  <c r="AJ206" i="10"/>
  <c r="AK205" i="10"/>
  <c r="AJ205" i="10"/>
  <c r="AK204" i="10"/>
  <c r="AJ204" i="10"/>
  <c r="AK203" i="10"/>
  <c r="AJ203" i="10"/>
  <c r="AK202" i="10"/>
  <c r="AJ202" i="10"/>
  <c r="AK201" i="10"/>
  <c r="AJ201" i="10"/>
  <c r="AK200" i="10"/>
  <c r="AJ200" i="10"/>
  <c r="AK199" i="10"/>
  <c r="AJ199" i="10"/>
  <c r="AK198" i="10"/>
  <c r="AJ198" i="10"/>
  <c r="AK197" i="10"/>
  <c r="AJ197" i="10"/>
  <c r="AK196" i="10"/>
  <c r="AJ196" i="10"/>
  <c r="AK195" i="10"/>
  <c r="AJ195" i="10"/>
  <c r="AK194" i="10"/>
  <c r="AJ194" i="10"/>
  <c r="AK193" i="10"/>
  <c r="AJ193" i="10"/>
  <c r="AK192" i="10"/>
  <c r="AJ192" i="10"/>
  <c r="AK191" i="10"/>
  <c r="AJ191" i="10"/>
  <c r="AK190" i="10"/>
  <c r="AJ190" i="10"/>
  <c r="AK189" i="10"/>
  <c r="AJ189" i="10"/>
  <c r="AK188" i="10"/>
  <c r="AJ188" i="10"/>
  <c r="AK187" i="10"/>
  <c r="AJ187" i="10"/>
  <c r="AK186" i="10"/>
  <c r="AJ186" i="10"/>
  <c r="AK185" i="10"/>
  <c r="AJ185" i="10"/>
  <c r="AK184" i="10"/>
  <c r="AJ184" i="10"/>
  <c r="AK183" i="10"/>
  <c r="AJ183" i="10"/>
  <c r="AK182" i="10"/>
  <c r="AJ182" i="10"/>
  <c r="AK181" i="10"/>
  <c r="AJ181" i="10"/>
  <c r="AK180" i="10"/>
  <c r="AJ180" i="10"/>
  <c r="AK179" i="10"/>
  <c r="AJ179" i="10"/>
  <c r="AK178" i="10"/>
  <c r="AJ178" i="10"/>
  <c r="AK177" i="10"/>
  <c r="AJ177" i="10"/>
  <c r="AK176" i="10"/>
  <c r="AJ176" i="10"/>
  <c r="AK175" i="10"/>
  <c r="AJ175" i="10"/>
  <c r="AK174" i="10"/>
  <c r="AJ174" i="10"/>
  <c r="AK173" i="10"/>
  <c r="AJ173" i="10"/>
  <c r="AK172" i="10"/>
  <c r="AJ172" i="10"/>
  <c r="AK171" i="10"/>
  <c r="AJ171" i="10"/>
  <c r="AK170" i="10"/>
  <c r="AJ170" i="10"/>
  <c r="AK169" i="10"/>
  <c r="AJ169" i="10"/>
  <c r="AK168" i="10"/>
  <c r="AJ168" i="10"/>
  <c r="AK167" i="10"/>
  <c r="AJ167" i="10"/>
  <c r="AK166" i="10"/>
  <c r="AJ166" i="10"/>
  <c r="AK165" i="10"/>
  <c r="AJ165" i="10"/>
  <c r="AK164" i="10"/>
  <c r="AJ164" i="10"/>
  <c r="AK163" i="10"/>
  <c r="AJ163" i="10"/>
  <c r="AK162" i="10"/>
  <c r="AJ162" i="10"/>
  <c r="AK161" i="10"/>
  <c r="AJ161" i="10"/>
  <c r="AK160" i="10"/>
  <c r="AJ160" i="10"/>
  <c r="AK159" i="10"/>
  <c r="AJ159" i="10"/>
  <c r="AK158" i="10"/>
  <c r="AJ158" i="10"/>
  <c r="AK157" i="10"/>
  <c r="AJ157" i="10"/>
  <c r="AK156" i="10"/>
  <c r="AJ156" i="10"/>
  <c r="AK155" i="10"/>
  <c r="AJ155" i="10"/>
  <c r="AK154" i="10"/>
  <c r="AJ154" i="10"/>
  <c r="AK153" i="10"/>
  <c r="AJ153" i="10"/>
  <c r="AK152" i="10"/>
  <c r="AJ152" i="10"/>
  <c r="AK151" i="10"/>
  <c r="AJ151" i="10"/>
  <c r="AK150" i="10"/>
  <c r="AJ150" i="10"/>
  <c r="AK149" i="10"/>
  <c r="AJ149" i="10"/>
  <c r="AK148" i="10"/>
  <c r="AJ148" i="10"/>
  <c r="AK147" i="10"/>
  <c r="AJ147" i="10"/>
  <c r="AK146" i="10"/>
  <c r="AJ146" i="10"/>
  <c r="AK145" i="10"/>
  <c r="AJ145" i="10"/>
  <c r="AK144" i="10"/>
  <c r="AJ144" i="10"/>
  <c r="AK143" i="10"/>
  <c r="AJ143" i="10"/>
  <c r="AK142" i="10"/>
  <c r="AJ142" i="10"/>
  <c r="AK141" i="10"/>
  <c r="AJ141" i="10"/>
  <c r="AK140" i="10"/>
  <c r="AJ140" i="10"/>
  <c r="AK139" i="10"/>
  <c r="AJ139" i="10"/>
  <c r="AK138" i="10"/>
  <c r="AJ138" i="10"/>
  <c r="AK137" i="10"/>
  <c r="AJ137" i="10"/>
  <c r="J137" i="10" s="1"/>
  <c r="AK136" i="10"/>
  <c r="AJ136" i="10"/>
  <c r="AK135" i="10"/>
  <c r="AJ135" i="10"/>
  <c r="AK134" i="10"/>
  <c r="AJ134" i="10"/>
  <c r="AK133" i="10"/>
  <c r="AJ133" i="10"/>
  <c r="AK132" i="10"/>
  <c r="AJ132" i="10"/>
  <c r="AK131" i="10"/>
  <c r="AJ131" i="10"/>
  <c r="AK130" i="10"/>
  <c r="AJ130" i="10"/>
  <c r="AK129" i="10"/>
  <c r="AJ129" i="10"/>
  <c r="AK128" i="10"/>
  <c r="AJ128" i="10"/>
  <c r="AK127" i="10"/>
  <c r="AJ127" i="10"/>
  <c r="AK126" i="10"/>
  <c r="AJ126" i="10"/>
  <c r="AK125" i="10"/>
  <c r="AJ125" i="10"/>
  <c r="J125" i="10" s="1"/>
  <c r="AK124" i="10"/>
  <c r="AJ124" i="10"/>
  <c r="AK123" i="10"/>
  <c r="AJ123" i="10"/>
  <c r="AK122" i="10"/>
  <c r="AJ122" i="10"/>
  <c r="AK121" i="10"/>
  <c r="AJ121" i="10"/>
  <c r="AK120" i="10"/>
  <c r="AJ120" i="10"/>
  <c r="AK119" i="10"/>
  <c r="AJ119" i="10"/>
  <c r="AK118" i="10"/>
  <c r="AJ118" i="10"/>
  <c r="AK117" i="10"/>
  <c r="AJ117" i="10"/>
  <c r="J117" i="10" s="1"/>
  <c r="AK116" i="10"/>
  <c r="AJ116" i="10"/>
  <c r="AK115" i="10"/>
  <c r="AJ115" i="10"/>
  <c r="AK114" i="10"/>
  <c r="AJ114" i="10"/>
  <c r="AK113" i="10"/>
  <c r="AJ113" i="10"/>
  <c r="J113" i="10" s="1"/>
  <c r="AK112" i="10"/>
  <c r="AJ112" i="10"/>
  <c r="AK111" i="10"/>
  <c r="AJ111" i="10"/>
  <c r="AK110" i="10"/>
  <c r="AJ110" i="10"/>
  <c r="AK109" i="10"/>
  <c r="AJ109" i="10"/>
  <c r="AK108" i="10"/>
  <c r="AJ108" i="10"/>
  <c r="AK107" i="10"/>
  <c r="AJ107" i="10"/>
  <c r="AK106" i="10"/>
  <c r="AJ106" i="10"/>
  <c r="AK105" i="10"/>
  <c r="AJ105" i="10"/>
  <c r="AK104" i="10"/>
  <c r="AJ104" i="10"/>
  <c r="AK103" i="10"/>
  <c r="AJ103" i="10"/>
  <c r="AK102" i="10"/>
  <c r="AJ102" i="10"/>
  <c r="AK101" i="10"/>
  <c r="AJ101" i="10"/>
  <c r="AK100" i="10"/>
  <c r="AJ100" i="10"/>
  <c r="AK99" i="10"/>
  <c r="AJ99" i="10"/>
  <c r="AK98" i="10"/>
  <c r="AJ98" i="10"/>
  <c r="AK97" i="10"/>
  <c r="AJ97" i="10"/>
  <c r="AK96" i="10"/>
  <c r="AJ96" i="10"/>
  <c r="AK95" i="10"/>
  <c r="AJ95" i="10"/>
  <c r="AK94" i="10"/>
  <c r="AJ94" i="10"/>
  <c r="AK93" i="10"/>
  <c r="AJ93" i="10"/>
  <c r="AK92" i="10"/>
  <c r="AJ92" i="10"/>
  <c r="AK91" i="10"/>
  <c r="AJ91" i="10"/>
  <c r="AK90" i="10"/>
  <c r="AJ90" i="10"/>
  <c r="AK89" i="10"/>
  <c r="AJ89" i="10"/>
  <c r="AK88" i="10"/>
  <c r="AJ88" i="10"/>
  <c r="AK87" i="10"/>
  <c r="AJ87" i="10"/>
  <c r="AK86" i="10"/>
  <c r="AJ86" i="10"/>
  <c r="AK85" i="10"/>
  <c r="AJ85" i="10"/>
  <c r="AK84" i="10"/>
  <c r="AJ84" i="10"/>
  <c r="AK83" i="10"/>
  <c r="AJ83" i="10"/>
  <c r="AK82" i="10"/>
  <c r="AJ82" i="10"/>
  <c r="AK81" i="10"/>
  <c r="AJ81" i="10"/>
  <c r="AK80" i="10"/>
  <c r="AJ80" i="10"/>
  <c r="AK79" i="10"/>
  <c r="AJ79" i="10"/>
  <c r="AK78" i="10"/>
  <c r="AJ78" i="10"/>
  <c r="AK77" i="10"/>
  <c r="AJ77" i="10"/>
  <c r="AK76" i="10"/>
  <c r="AJ76" i="10"/>
  <c r="AK75" i="10"/>
  <c r="AJ75" i="10"/>
  <c r="AK74" i="10"/>
  <c r="AJ74" i="10"/>
  <c r="AK73" i="10"/>
  <c r="AJ73" i="10"/>
  <c r="J73" i="10" s="1"/>
  <c r="AK72" i="10"/>
  <c r="AJ72" i="10"/>
  <c r="AK71" i="10"/>
  <c r="AJ71" i="10"/>
  <c r="AK70" i="10"/>
  <c r="AJ70" i="10"/>
  <c r="AK69" i="10"/>
  <c r="AJ69" i="10"/>
  <c r="AK68" i="10"/>
  <c r="AJ68" i="10"/>
  <c r="AK67" i="10"/>
  <c r="AJ67" i="10"/>
  <c r="AK66" i="10"/>
  <c r="AJ66" i="10"/>
  <c r="AK65" i="10"/>
  <c r="AJ65" i="10"/>
  <c r="AK64" i="10"/>
  <c r="AJ64" i="10"/>
  <c r="AK63" i="10"/>
  <c r="AJ63" i="10"/>
  <c r="AK62" i="10"/>
  <c r="AJ62" i="10"/>
  <c r="AK61" i="10"/>
  <c r="AJ61" i="10"/>
  <c r="AK60" i="10"/>
  <c r="AJ60" i="10"/>
  <c r="AK59" i="10"/>
  <c r="AJ59" i="10"/>
  <c r="AK58" i="10"/>
  <c r="AJ58" i="10"/>
  <c r="AK57" i="10"/>
  <c r="AJ57" i="10"/>
  <c r="J57" i="10" s="1"/>
  <c r="AK56" i="10"/>
  <c r="AJ56" i="10"/>
  <c r="AK55" i="10"/>
  <c r="AJ55" i="10"/>
  <c r="AK54" i="10"/>
  <c r="AJ54" i="10"/>
  <c r="AK53" i="10"/>
  <c r="AJ53" i="10"/>
  <c r="AK52" i="10"/>
  <c r="AJ52" i="10"/>
  <c r="AK51" i="10"/>
  <c r="AJ51" i="10"/>
  <c r="AK50" i="10"/>
  <c r="AJ50" i="10"/>
  <c r="AK49" i="10"/>
  <c r="AJ49" i="10"/>
  <c r="AK48" i="10"/>
  <c r="AJ48" i="10"/>
  <c r="AK47" i="10"/>
  <c r="AJ47" i="10"/>
  <c r="AK46" i="10"/>
  <c r="AJ46" i="10"/>
  <c r="AK45" i="10"/>
  <c r="AJ45" i="10"/>
  <c r="AK44" i="10"/>
  <c r="AJ44" i="10"/>
  <c r="AK43" i="10"/>
  <c r="AJ43" i="10"/>
  <c r="AK42" i="10"/>
  <c r="AJ42" i="10"/>
  <c r="AK41" i="10"/>
  <c r="AJ41" i="10"/>
  <c r="AK40" i="10"/>
  <c r="AJ40" i="10"/>
  <c r="AK39" i="10"/>
  <c r="AJ39" i="10"/>
  <c r="AK38" i="10"/>
  <c r="AJ38" i="10"/>
  <c r="AK37" i="10"/>
  <c r="AJ37" i="10"/>
  <c r="AK36" i="10"/>
  <c r="AJ36" i="10"/>
  <c r="AK35" i="10"/>
  <c r="AJ35" i="10"/>
  <c r="AK34" i="10"/>
  <c r="AJ34" i="10"/>
  <c r="AK33" i="10"/>
  <c r="AJ33" i="10"/>
  <c r="AK32" i="10"/>
  <c r="AJ32" i="10"/>
  <c r="AK31" i="10"/>
  <c r="AJ31" i="10"/>
  <c r="AK30" i="10"/>
  <c r="AJ30" i="10"/>
  <c r="AK29" i="10"/>
  <c r="AJ29" i="10"/>
  <c r="AK28" i="10"/>
  <c r="AJ28" i="10"/>
  <c r="AK27" i="10"/>
  <c r="AJ27" i="10"/>
  <c r="AK26" i="10"/>
  <c r="AJ26" i="10"/>
  <c r="AK25" i="10"/>
  <c r="AJ25" i="10"/>
  <c r="AK24" i="10"/>
  <c r="AJ24" i="10"/>
  <c r="AK23" i="10"/>
  <c r="AJ23" i="10"/>
  <c r="AK22" i="10"/>
  <c r="AJ22" i="10"/>
  <c r="AK21" i="10"/>
  <c r="AJ21" i="10"/>
  <c r="AK20" i="10"/>
  <c r="AJ20" i="10"/>
  <c r="AK19" i="10"/>
  <c r="AJ19" i="10"/>
  <c r="AK18" i="10"/>
  <c r="AJ18" i="10"/>
  <c r="AK17" i="10"/>
  <c r="AJ17" i="10"/>
  <c r="AK16" i="10"/>
  <c r="AJ16" i="10"/>
  <c r="AK15" i="10"/>
  <c r="AJ15" i="10"/>
  <c r="AK14" i="10"/>
  <c r="AJ14" i="10"/>
  <c r="AK13" i="10"/>
  <c r="AJ13" i="10"/>
  <c r="AK12" i="10"/>
  <c r="AJ12" i="10"/>
  <c r="AK11" i="10"/>
  <c r="AJ11" i="10"/>
  <c r="AK10" i="10"/>
  <c r="AJ10" i="10"/>
  <c r="AK9" i="10"/>
  <c r="AJ9" i="10"/>
  <c r="AK8" i="10"/>
  <c r="AJ8" i="10"/>
  <c r="AK7" i="10"/>
  <c r="AJ7" i="10"/>
  <c r="AK6" i="10"/>
  <c r="AJ6" i="10"/>
  <c r="AK5" i="10"/>
  <c r="AJ5" i="10"/>
  <c r="J369" i="10"/>
  <c r="J368" i="10"/>
  <c r="J365" i="10"/>
  <c r="J361" i="10"/>
  <c r="J357" i="10"/>
  <c r="J353" i="10"/>
  <c r="J349" i="10"/>
  <c r="J345" i="10"/>
  <c r="J341" i="10"/>
  <c r="J337" i="10"/>
  <c r="J333" i="10"/>
  <c r="J329" i="10"/>
  <c r="J325" i="10"/>
  <c r="J321" i="10"/>
  <c r="J313" i="10"/>
  <c r="J281" i="10"/>
  <c r="J249" i="10"/>
  <c r="J217" i="10"/>
  <c r="J173" i="10"/>
  <c r="J8" i="10" l="1"/>
  <c r="J32" i="10"/>
  <c r="J36" i="10"/>
  <c r="J40" i="10"/>
  <c r="J44" i="10"/>
  <c r="J48" i="10"/>
  <c r="J52" i="10"/>
  <c r="J60" i="10"/>
  <c r="J64" i="10"/>
  <c r="J68" i="10"/>
  <c r="J72" i="10"/>
  <c r="J76" i="10"/>
  <c r="J80" i="10"/>
  <c r="J84" i="10"/>
  <c r="J88" i="10"/>
  <c r="J92" i="10"/>
  <c r="J96" i="10"/>
  <c r="J100" i="10"/>
  <c r="J104" i="10"/>
  <c r="J108" i="10"/>
  <c r="J112" i="10"/>
  <c r="J116" i="10"/>
  <c r="J120" i="10"/>
  <c r="J124" i="10"/>
  <c r="J128" i="10"/>
  <c r="J132" i="10"/>
  <c r="J136" i="10"/>
  <c r="J140" i="10"/>
  <c r="J144" i="10"/>
  <c r="J148" i="10"/>
  <c r="J152" i="10"/>
  <c r="J156" i="10"/>
  <c r="J160" i="10"/>
  <c r="J200" i="10"/>
  <c r="J204" i="10"/>
  <c r="J208" i="10"/>
  <c r="J212" i="10"/>
  <c r="J216" i="10"/>
  <c r="J220" i="10"/>
  <c r="J224" i="10"/>
  <c r="J228" i="10"/>
  <c r="J232" i="10"/>
  <c r="J236" i="10"/>
  <c r="J240" i="10"/>
  <c r="J244" i="10"/>
  <c r="J157" i="10"/>
  <c r="J165" i="10"/>
  <c r="J169" i="10"/>
  <c r="J248" i="10"/>
  <c r="J252" i="10"/>
  <c r="J256" i="10"/>
  <c r="J260" i="10"/>
  <c r="J264" i="10"/>
  <c r="J268" i="10"/>
  <c r="J272" i="10"/>
  <c r="J276" i="10"/>
  <c r="J280" i="10"/>
  <c r="J284" i="10"/>
  <c r="J288" i="10"/>
  <c r="J292" i="10"/>
  <c r="J296" i="10"/>
  <c r="J300" i="10"/>
  <c r="J181" i="10"/>
  <c r="J185" i="10"/>
  <c r="J193" i="10"/>
  <c r="J197" i="10"/>
  <c r="J201" i="10"/>
  <c r="J209" i="10"/>
  <c r="J213" i="10"/>
  <c r="J221" i="10"/>
  <c r="J225" i="10"/>
  <c r="J229" i="10"/>
  <c r="J233" i="10"/>
  <c r="J237" i="10"/>
  <c r="J241" i="10"/>
  <c r="J245" i="10"/>
  <c r="J253" i="10"/>
  <c r="J257" i="10"/>
  <c r="J261" i="10"/>
  <c r="J265" i="10"/>
  <c r="J269" i="10"/>
  <c r="J273" i="10"/>
  <c r="J277" i="10"/>
  <c r="J285" i="10"/>
  <c r="J289" i="10"/>
  <c r="J293" i="10"/>
  <c r="J297" i="10"/>
  <c r="J301" i="10"/>
  <c r="J305" i="10"/>
  <c r="J309" i="10"/>
  <c r="J317" i="10"/>
  <c r="J56" i="10"/>
  <c r="J41" i="10"/>
  <c r="J45" i="10"/>
  <c r="J53" i="10"/>
  <c r="J85" i="10"/>
  <c r="J89" i="10"/>
  <c r="J6" i="10"/>
  <c r="J10" i="10"/>
  <c r="J14" i="10"/>
  <c r="J18" i="10"/>
  <c r="J22" i="10"/>
  <c r="J26" i="10"/>
  <c r="J34" i="10"/>
  <c r="J38" i="10"/>
  <c r="J42" i="10"/>
  <c r="J46" i="10"/>
  <c r="J50" i="10"/>
  <c r="J54" i="10"/>
  <c r="J58" i="10"/>
  <c r="J62" i="10"/>
  <c r="J66" i="10"/>
  <c r="J70" i="10"/>
  <c r="J74" i="10"/>
  <c r="J78" i="10"/>
  <c r="J82" i="10"/>
  <c r="J86" i="10"/>
  <c r="J90" i="10"/>
  <c r="J94" i="10"/>
  <c r="J98" i="10"/>
  <c r="J102" i="10"/>
  <c r="J106" i="10"/>
  <c r="J110" i="10"/>
  <c r="J114" i="10"/>
  <c r="J118" i="10"/>
  <c r="J122" i="10"/>
  <c r="J126" i="10"/>
  <c r="J130" i="10"/>
  <c r="J134" i="10"/>
  <c r="J138" i="10"/>
  <c r="J142" i="10"/>
  <c r="J146" i="10"/>
  <c r="J150" i="10"/>
  <c r="J154" i="10"/>
  <c r="J158" i="10"/>
  <c r="J162" i="10"/>
  <c r="J166" i="10"/>
  <c r="J170" i="10"/>
  <c r="J174" i="10"/>
  <c r="J178" i="10"/>
  <c r="J182" i="10"/>
  <c r="J186" i="10"/>
  <c r="J190" i="10"/>
  <c r="J194" i="10"/>
  <c r="J198" i="10"/>
  <c r="J202" i="10"/>
  <c r="J206" i="10"/>
  <c r="J210" i="10"/>
  <c r="J214" i="10"/>
  <c r="J218" i="10"/>
  <c r="J222" i="10"/>
  <c r="J226" i="10"/>
  <c r="J230" i="10"/>
  <c r="J234" i="10"/>
  <c r="J238" i="10"/>
  <c r="J242" i="10"/>
  <c r="J246" i="10"/>
  <c r="J250" i="10"/>
  <c r="J254" i="10"/>
  <c r="J258" i="10"/>
  <c r="J262" i="10"/>
  <c r="J266" i="10"/>
  <c r="J270" i="10"/>
  <c r="J274" i="10"/>
  <c r="J278" i="10"/>
  <c r="J282" i="10"/>
  <c r="J286" i="10"/>
  <c r="J290" i="10"/>
  <c r="J294" i="10"/>
  <c r="J298" i="10"/>
  <c r="J302" i="10"/>
  <c r="J306" i="10"/>
  <c r="J310" i="10"/>
  <c r="J314" i="10"/>
  <c r="J318" i="10"/>
  <c r="J322" i="10"/>
  <c r="J326" i="10"/>
  <c r="J330" i="10"/>
  <c r="J334" i="10"/>
  <c r="J338" i="10"/>
  <c r="J342" i="10"/>
  <c r="J346" i="10"/>
  <c r="J350" i="10"/>
  <c r="J354" i="10"/>
  <c r="J358" i="10"/>
  <c r="J362" i="10"/>
  <c r="J366" i="10"/>
  <c r="J7" i="10"/>
  <c r="J11" i="10"/>
  <c r="J15" i="10"/>
  <c r="J19" i="10"/>
  <c r="J23" i="10"/>
  <c r="J27" i="10"/>
  <c r="J31" i="10"/>
  <c r="J35" i="10"/>
  <c r="J39" i="10"/>
  <c r="J43" i="10"/>
  <c r="J47" i="10"/>
  <c r="J51" i="10"/>
  <c r="J55" i="10"/>
  <c r="J59" i="10"/>
  <c r="J63" i="10"/>
  <c r="J67" i="10"/>
  <c r="J71" i="10"/>
  <c r="J75" i="10"/>
  <c r="J79" i="10"/>
  <c r="J83" i="10"/>
  <c r="J87" i="10"/>
  <c r="J91" i="10"/>
  <c r="J95" i="10"/>
  <c r="J99" i="10"/>
  <c r="J103" i="10"/>
  <c r="J107" i="10"/>
  <c r="J111" i="10"/>
  <c r="J115" i="10"/>
  <c r="J119" i="10"/>
  <c r="J123" i="10"/>
  <c r="J127" i="10"/>
  <c r="J131" i="10"/>
  <c r="J135" i="10"/>
  <c r="J139" i="10"/>
  <c r="J143" i="10"/>
  <c r="J147" i="10"/>
  <c r="J151" i="10"/>
  <c r="J155" i="10"/>
  <c r="J159" i="10"/>
  <c r="J163" i="10"/>
  <c r="J167" i="10"/>
  <c r="J171" i="10"/>
  <c r="J175" i="10"/>
  <c r="J179" i="10"/>
  <c r="J183" i="10"/>
  <c r="J187" i="10"/>
  <c r="J191" i="10"/>
  <c r="J195" i="10"/>
  <c r="J199" i="10"/>
  <c r="J203" i="10"/>
  <c r="J207" i="10"/>
  <c r="J211" i="10"/>
  <c r="J215" i="10"/>
  <c r="J219" i="10"/>
  <c r="J223" i="10"/>
  <c r="J227" i="10"/>
  <c r="J231" i="10"/>
  <c r="J235" i="10"/>
  <c r="J239" i="10"/>
  <c r="J243" i="10"/>
  <c r="J247" i="10"/>
  <c r="J251" i="10"/>
  <c r="J255" i="10"/>
  <c r="J259" i="10"/>
  <c r="J263" i="10"/>
  <c r="J267" i="10"/>
  <c r="J271" i="10"/>
  <c r="J275" i="10"/>
  <c r="J279" i="10"/>
  <c r="J283" i="10"/>
  <c r="J287" i="10"/>
  <c r="J291" i="10"/>
  <c r="J295" i="10"/>
  <c r="J299" i="10"/>
  <c r="J303" i="10"/>
  <c r="J307" i="10"/>
  <c r="J311" i="10"/>
  <c r="J315" i="10"/>
  <c r="J319" i="10"/>
  <c r="J323" i="10"/>
  <c r="J327" i="10"/>
  <c r="J331" i="10"/>
  <c r="J335" i="10"/>
  <c r="J339" i="10"/>
  <c r="J343" i="10"/>
  <c r="J347" i="10"/>
  <c r="J355" i="10"/>
  <c r="J359" i="10"/>
  <c r="J363" i="10"/>
  <c r="J367" i="10"/>
  <c r="J304" i="10"/>
  <c r="J141" i="10"/>
  <c r="J153" i="10"/>
  <c r="J13" i="10"/>
  <c r="J12" i="10"/>
  <c r="J16" i="10"/>
  <c r="J20" i="10"/>
  <c r="J24" i="10"/>
  <c r="J28" i="10"/>
  <c r="J29" i="10"/>
  <c r="J81" i="10"/>
  <c r="J97" i="10"/>
  <c r="J101" i="10"/>
  <c r="J109" i="10"/>
  <c r="J37" i="10"/>
  <c r="J164" i="10"/>
  <c r="J168" i="10"/>
  <c r="J172" i="10"/>
  <c r="J176" i="10"/>
  <c r="J180" i="10"/>
  <c r="J184" i="10"/>
  <c r="J188" i="10"/>
  <c r="J192" i="10"/>
  <c r="J196" i="10"/>
  <c r="J69" i="10"/>
  <c r="J5" i="10"/>
  <c r="J9" i="10"/>
  <c r="J21" i="10"/>
  <c r="J33" i="10"/>
  <c r="J49" i="10"/>
  <c r="J61" i="10"/>
  <c r="J65" i="10"/>
  <c r="J77" i="10"/>
  <c r="J93" i="10"/>
  <c r="J351" i="10"/>
  <c r="J105" i="10"/>
  <c r="J121" i="10"/>
  <c r="J129" i="10"/>
  <c r="J133" i="10"/>
  <c r="J145" i="10"/>
  <c r="J149" i="10"/>
  <c r="J161" i="10"/>
  <c r="J177" i="10"/>
  <c r="J189" i="10"/>
  <c r="J205" i="10"/>
  <c r="J308" i="10"/>
  <c r="J312" i="10"/>
  <c r="J316" i="10"/>
  <c r="J320" i="10"/>
  <c r="J324" i="10"/>
  <c r="J328" i="10"/>
  <c r="J332" i="10"/>
  <c r="J336" i="10"/>
  <c r="J340" i="10"/>
  <c r="J344" i="10"/>
  <c r="J348" i="10"/>
  <c r="J352" i="10"/>
  <c r="J356" i="10"/>
  <c r="J360" i="10"/>
  <c r="J364" i="10"/>
  <c r="J30" i="10"/>
  <c r="J17" i="10"/>
  <c r="J25" i="10"/>
  <c r="D5" i="17" l="1"/>
  <c r="G6" i="16" s="1"/>
  <c r="D6" i="17"/>
  <c r="G7" i="16" s="1"/>
  <c r="D7" i="17"/>
  <c r="G8" i="16" s="1"/>
  <c r="D8" i="17"/>
  <c r="G9" i="16" s="1"/>
  <c r="D9" i="17"/>
  <c r="G10" i="16" s="1"/>
  <c r="D10" i="17"/>
  <c r="G11" i="16" s="1"/>
  <c r="D11" i="17"/>
  <c r="G12" i="16" s="1"/>
  <c r="D12" i="17"/>
  <c r="G13" i="16" s="1"/>
  <c r="D13" i="17"/>
  <c r="G14" i="16" s="1"/>
  <c r="D14" i="17"/>
  <c r="G15" i="16" s="1"/>
  <c r="D15" i="17"/>
  <c r="G16" i="16" s="1"/>
  <c r="D4" i="17"/>
  <c r="G5" i="16" s="1"/>
  <c r="B5" i="17"/>
  <c r="F6" i="16" s="1"/>
  <c r="B6" i="17"/>
  <c r="F7" i="16" s="1"/>
  <c r="B7" i="17"/>
  <c r="F8" i="16" s="1"/>
  <c r="B8" i="17"/>
  <c r="F9" i="16" s="1"/>
  <c r="B9" i="17"/>
  <c r="F10" i="16" s="1"/>
  <c r="B10" i="17"/>
  <c r="F11" i="16" s="1"/>
  <c r="B11" i="17"/>
  <c r="F12" i="16" s="1"/>
  <c r="B12" i="17"/>
  <c r="F13" i="16" s="1"/>
  <c r="B13" i="17"/>
  <c r="F14" i="16" s="1"/>
  <c r="B14" i="17"/>
  <c r="F15" i="16" s="1"/>
  <c r="B15" i="17"/>
  <c r="F16" i="16" s="1"/>
  <c r="B4" i="17"/>
  <c r="F5" i="16" s="1"/>
  <c r="B3" i="16" l="1"/>
  <c r="AN6" i="10" l="1"/>
  <c r="AN7" i="10"/>
  <c r="AN8" i="10"/>
  <c r="AN9" i="10"/>
  <c r="AN10" i="10"/>
  <c r="AN11" i="10"/>
  <c r="AN12" i="10"/>
  <c r="AN13" i="10"/>
  <c r="AN14" i="10"/>
  <c r="AN15" i="10"/>
  <c r="AN16" i="10"/>
  <c r="AN17" i="10"/>
  <c r="AN18" i="10"/>
  <c r="AN19" i="10"/>
  <c r="AN20" i="10"/>
  <c r="AN21" i="10"/>
  <c r="AN22" i="10"/>
  <c r="AN23" i="10"/>
  <c r="AN24" i="10"/>
  <c r="AN25" i="10"/>
  <c r="AN26" i="10"/>
  <c r="AN27" i="10"/>
  <c r="AN28" i="10"/>
  <c r="AN29" i="10"/>
  <c r="AN30" i="10"/>
  <c r="AN31" i="10"/>
  <c r="AN32" i="10"/>
  <c r="AN33" i="10"/>
  <c r="AN34" i="10"/>
  <c r="AN35" i="10"/>
  <c r="AN36" i="10"/>
  <c r="AN37" i="10"/>
  <c r="AN38" i="10"/>
  <c r="AN39" i="10"/>
  <c r="AN40" i="10"/>
  <c r="AN41" i="10"/>
  <c r="AN42" i="10"/>
  <c r="AN43" i="10"/>
  <c r="AN44" i="10"/>
  <c r="AN45" i="10"/>
  <c r="AN46" i="10"/>
  <c r="AN47" i="10"/>
  <c r="AN48" i="10"/>
  <c r="AN49" i="10"/>
  <c r="AN50" i="10"/>
  <c r="AN51" i="10"/>
  <c r="AN52" i="10"/>
  <c r="AN53" i="10"/>
  <c r="AN54" i="10"/>
  <c r="AN55" i="10"/>
  <c r="AN56" i="10"/>
  <c r="AN57" i="10"/>
  <c r="AN58" i="10"/>
  <c r="AN59" i="10"/>
  <c r="AN60" i="10"/>
  <c r="AN61" i="10"/>
  <c r="AN62" i="10"/>
  <c r="AN63" i="10"/>
  <c r="AN64" i="10"/>
  <c r="AN65" i="10"/>
  <c r="AN66" i="10"/>
  <c r="AN67" i="10"/>
  <c r="AN68" i="10"/>
  <c r="AN69" i="10"/>
  <c r="AN70" i="10"/>
  <c r="AN71" i="10"/>
  <c r="AN72" i="10"/>
  <c r="AN73" i="10"/>
  <c r="AN74" i="10"/>
  <c r="AN75" i="10"/>
  <c r="AN76" i="10"/>
  <c r="AN77" i="10"/>
  <c r="AN78" i="10"/>
  <c r="AN79" i="10"/>
  <c r="AN80" i="10"/>
  <c r="AN81" i="10"/>
  <c r="AN82" i="10"/>
  <c r="AN83" i="10"/>
  <c r="AN84" i="10"/>
  <c r="AN85" i="10"/>
  <c r="AN86" i="10"/>
  <c r="AN87" i="10"/>
  <c r="AN88" i="10"/>
  <c r="AN89" i="10"/>
  <c r="AN90" i="10"/>
  <c r="AN91" i="10"/>
  <c r="AN92" i="10"/>
  <c r="AN93" i="10"/>
  <c r="AN94" i="10"/>
  <c r="AN95" i="10"/>
  <c r="AN96" i="10"/>
  <c r="AN97" i="10"/>
  <c r="AN98" i="10"/>
  <c r="AN99" i="10"/>
  <c r="AN100" i="10"/>
  <c r="AN101" i="10"/>
  <c r="AN102" i="10"/>
  <c r="AN103" i="10"/>
  <c r="AN104" i="10"/>
  <c r="AN105" i="10"/>
  <c r="AN106" i="10"/>
  <c r="AN107" i="10"/>
  <c r="AN108" i="10"/>
  <c r="AN109" i="10"/>
  <c r="AN110" i="10"/>
  <c r="AN111" i="10"/>
  <c r="AN112" i="10"/>
  <c r="AN113" i="10"/>
  <c r="AN114" i="10"/>
  <c r="AN115" i="10"/>
  <c r="AN116" i="10"/>
  <c r="AN117" i="10"/>
  <c r="AN118" i="10"/>
  <c r="AN119" i="10"/>
  <c r="AN120" i="10"/>
  <c r="AN121" i="10"/>
  <c r="AN122" i="10"/>
  <c r="AN123" i="10"/>
  <c r="AN124" i="10"/>
  <c r="AN125" i="10"/>
  <c r="AN126" i="10"/>
  <c r="AN127" i="10"/>
  <c r="AN128" i="10"/>
  <c r="AN129" i="10"/>
  <c r="AN130" i="10"/>
  <c r="AN131" i="10"/>
  <c r="AN132" i="10"/>
  <c r="AN133" i="10"/>
  <c r="AN134" i="10"/>
  <c r="AN135" i="10"/>
  <c r="AN136" i="10"/>
  <c r="AN137" i="10"/>
  <c r="AN138" i="10"/>
  <c r="AN139" i="10"/>
  <c r="AN140" i="10"/>
  <c r="AN141" i="10"/>
  <c r="AN142" i="10"/>
  <c r="AN143" i="10"/>
  <c r="AN144" i="10"/>
  <c r="AN145" i="10"/>
  <c r="AN146" i="10"/>
  <c r="AN147" i="10"/>
  <c r="AN148" i="10"/>
  <c r="AN149" i="10"/>
  <c r="AN150" i="10"/>
  <c r="AN151" i="10"/>
  <c r="AN152" i="10"/>
  <c r="AN153" i="10"/>
  <c r="AN154" i="10"/>
  <c r="AN155" i="10"/>
  <c r="AN156" i="10"/>
  <c r="AN157" i="10"/>
  <c r="AN158" i="10"/>
  <c r="AN159" i="10"/>
  <c r="AN160" i="10"/>
  <c r="AN161" i="10"/>
  <c r="AN162" i="10"/>
  <c r="AN163" i="10"/>
  <c r="AN164" i="10"/>
  <c r="AN165" i="10"/>
  <c r="AN166" i="10"/>
  <c r="AN167" i="10"/>
  <c r="AN168" i="10"/>
  <c r="AN169" i="10"/>
  <c r="AN170" i="10"/>
  <c r="AN171" i="10"/>
  <c r="AN172" i="10"/>
  <c r="AN173" i="10"/>
  <c r="AN174" i="10"/>
  <c r="AN175" i="10"/>
  <c r="AN176" i="10"/>
  <c r="AN177" i="10"/>
  <c r="AN178" i="10"/>
  <c r="AN179" i="10"/>
  <c r="AN180" i="10"/>
  <c r="AN181" i="10"/>
  <c r="AN182" i="10"/>
  <c r="AN183" i="10"/>
  <c r="AN184" i="10"/>
  <c r="AN185" i="10"/>
  <c r="AN186" i="10"/>
  <c r="AN187" i="10"/>
  <c r="AN188" i="10"/>
  <c r="AN189" i="10"/>
  <c r="AN190" i="10"/>
  <c r="AN191" i="10"/>
  <c r="AN192" i="10"/>
  <c r="AN193" i="10"/>
  <c r="AN194" i="10"/>
  <c r="AN195" i="10"/>
  <c r="AN196" i="10"/>
  <c r="AN197" i="10"/>
  <c r="AN198" i="10"/>
  <c r="AN199" i="10"/>
  <c r="AN200" i="10"/>
  <c r="AN201" i="10"/>
  <c r="AN202" i="10"/>
  <c r="AN203" i="10"/>
  <c r="AN204" i="10"/>
  <c r="AN205" i="10"/>
  <c r="AN206" i="10"/>
  <c r="AN207" i="10"/>
  <c r="AN208" i="10"/>
  <c r="AN209" i="10"/>
  <c r="AN210" i="10"/>
  <c r="AN211" i="10"/>
  <c r="AN212" i="10"/>
  <c r="AN213" i="10"/>
  <c r="AN214" i="10"/>
  <c r="AN215" i="10"/>
  <c r="AN216" i="10"/>
  <c r="AN217" i="10"/>
  <c r="AN218" i="10"/>
  <c r="AN219" i="10"/>
  <c r="AN220" i="10"/>
  <c r="AN221" i="10"/>
  <c r="AN222" i="10"/>
  <c r="AN223" i="10"/>
  <c r="AN224" i="10"/>
  <c r="AN225" i="10"/>
  <c r="AN226" i="10"/>
  <c r="AN227" i="10"/>
  <c r="AN228" i="10"/>
  <c r="AN229" i="10"/>
  <c r="AN230" i="10"/>
  <c r="AN231" i="10"/>
  <c r="AN232" i="10"/>
  <c r="AN233" i="10"/>
  <c r="AN234" i="10"/>
  <c r="AN235" i="10"/>
  <c r="AN236" i="10"/>
  <c r="AN237" i="10"/>
  <c r="AN238" i="10"/>
  <c r="AN239" i="10"/>
  <c r="AN240" i="10"/>
  <c r="AN241" i="10"/>
  <c r="AN242" i="10"/>
  <c r="AN243" i="10"/>
  <c r="AN244" i="10"/>
  <c r="AN245" i="10"/>
  <c r="AN246" i="10"/>
  <c r="AN247" i="10"/>
  <c r="AN248" i="10"/>
  <c r="AN249" i="10"/>
  <c r="AN250" i="10"/>
  <c r="AN251" i="10"/>
  <c r="AN252" i="10"/>
  <c r="AN253" i="10"/>
  <c r="AN254" i="10"/>
  <c r="AN255" i="10"/>
  <c r="AN256" i="10"/>
  <c r="AN257" i="10"/>
  <c r="AN258" i="10"/>
  <c r="AN259" i="10"/>
  <c r="AN260" i="10"/>
  <c r="AN261" i="10"/>
  <c r="AN262" i="10"/>
  <c r="AN263" i="10"/>
  <c r="AN264" i="10"/>
  <c r="AN265" i="10"/>
  <c r="AN266" i="10"/>
  <c r="AN267" i="10"/>
  <c r="AN268" i="10"/>
  <c r="AN269" i="10"/>
  <c r="AN270" i="10"/>
  <c r="AN271" i="10"/>
  <c r="AN272" i="10"/>
  <c r="AN273" i="10"/>
  <c r="AN274" i="10"/>
  <c r="AN275" i="10"/>
  <c r="AN276" i="10"/>
  <c r="AN277" i="10"/>
  <c r="AN278" i="10"/>
  <c r="AN279" i="10"/>
  <c r="AN280" i="10"/>
  <c r="AN281" i="10"/>
  <c r="AN282" i="10"/>
  <c r="AN283" i="10"/>
  <c r="AN284" i="10"/>
  <c r="AN285" i="10"/>
  <c r="AN286" i="10"/>
  <c r="AN287" i="10"/>
  <c r="AN288" i="10"/>
  <c r="AN289" i="10"/>
  <c r="AN290" i="10"/>
  <c r="AN291" i="10"/>
  <c r="AN292" i="10"/>
  <c r="AN293" i="10"/>
  <c r="AN294" i="10"/>
  <c r="AN295" i="10"/>
  <c r="AN296" i="10"/>
  <c r="AN297" i="10"/>
  <c r="AN298" i="10"/>
  <c r="AN299" i="10"/>
  <c r="AN300" i="10"/>
  <c r="AN301" i="10"/>
  <c r="AN302" i="10"/>
  <c r="AN303" i="10"/>
  <c r="AN304" i="10"/>
  <c r="AN305" i="10"/>
  <c r="AN306" i="10"/>
  <c r="AN307" i="10"/>
  <c r="AN308" i="10"/>
  <c r="AN309" i="10"/>
  <c r="AN310" i="10"/>
  <c r="AN311" i="10"/>
  <c r="AN312" i="10"/>
  <c r="AN313" i="10"/>
  <c r="AN314" i="10"/>
  <c r="AN315" i="10"/>
  <c r="AN316" i="10"/>
  <c r="AN317" i="10"/>
  <c r="AN318" i="10"/>
  <c r="AN319" i="10"/>
  <c r="AN320" i="10"/>
  <c r="AN321" i="10"/>
  <c r="AN322" i="10"/>
  <c r="AN323" i="10"/>
  <c r="AN324" i="10"/>
  <c r="AN325" i="10"/>
  <c r="AN326" i="10"/>
  <c r="AN327" i="10"/>
  <c r="AN328" i="10"/>
  <c r="AN329" i="10"/>
  <c r="AN330" i="10"/>
  <c r="AN331" i="10"/>
  <c r="AN332" i="10"/>
  <c r="AN333" i="10"/>
  <c r="AN334" i="10"/>
  <c r="AN335" i="10"/>
  <c r="AN336" i="10"/>
  <c r="AN337" i="10"/>
  <c r="AN338" i="10"/>
  <c r="AN339" i="10"/>
  <c r="AN340" i="10"/>
  <c r="AN341" i="10"/>
  <c r="AN342" i="10"/>
  <c r="AN343" i="10"/>
  <c r="AN344" i="10"/>
  <c r="AN345" i="10"/>
  <c r="AN346" i="10"/>
  <c r="AN347" i="10"/>
  <c r="AN348" i="10"/>
  <c r="AN349" i="10"/>
  <c r="AN350" i="10"/>
  <c r="AN351" i="10"/>
  <c r="AN352" i="10"/>
  <c r="AN353" i="10"/>
  <c r="AN354" i="10"/>
  <c r="AN355" i="10"/>
  <c r="AN356" i="10"/>
  <c r="AN357" i="10"/>
  <c r="AN358" i="10"/>
  <c r="AN359" i="10"/>
  <c r="AN360" i="10"/>
  <c r="AN361" i="10"/>
  <c r="AN362" i="10"/>
  <c r="AN363" i="10"/>
  <c r="AN364" i="10"/>
  <c r="AN365" i="10"/>
  <c r="AN366" i="10"/>
  <c r="AN367" i="10"/>
  <c r="AN368" i="10"/>
  <c r="AN369" i="10"/>
  <c r="A1" i="17" l="1"/>
  <c r="D5" i="10"/>
  <c r="I5" i="10" l="1"/>
  <c r="H5" i="10" s="1"/>
  <c r="S5" i="10"/>
  <c r="D6" i="10"/>
  <c r="S6" i="10" l="1"/>
  <c r="D7" i="10"/>
  <c r="I6" i="10"/>
  <c r="H6" i="10" s="1"/>
  <c r="AM5" i="10"/>
  <c r="AM6" i="10"/>
  <c r="AM7" i="10" l="1"/>
  <c r="S7" i="10"/>
  <c r="D8" i="10"/>
  <c r="I7" i="10"/>
  <c r="H7" i="10" s="1"/>
  <c r="S8" i="10" l="1"/>
  <c r="D9" i="10"/>
  <c r="I8" i="10"/>
  <c r="H8" i="10" s="1"/>
  <c r="AM8" i="10"/>
  <c r="S9" i="10" l="1"/>
  <c r="D10" i="10"/>
  <c r="I9" i="10"/>
  <c r="H9" i="10" s="1"/>
  <c r="AM9" i="10"/>
  <c r="S10" i="10" l="1"/>
  <c r="D11" i="10"/>
  <c r="I10" i="10"/>
  <c r="H10" i="10" s="1"/>
  <c r="AM10" i="10"/>
  <c r="S11" i="10" l="1"/>
  <c r="D12" i="10"/>
  <c r="I11" i="10"/>
  <c r="H11" i="10" s="1"/>
  <c r="AM11" i="10"/>
  <c r="S12" i="10" l="1"/>
  <c r="D13" i="10"/>
  <c r="I12" i="10"/>
  <c r="H12" i="10" s="1"/>
  <c r="AM12" i="10"/>
  <c r="S13" i="10" l="1"/>
  <c r="D14" i="10"/>
  <c r="I13" i="10"/>
  <c r="H13" i="10" s="1"/>
  <c r="AM13" i="10"/>
  <c r="S14" i="10" l="1"/>
  <c r="D15" i="10"/>
  <c r="I14" i="10"/>
  <c r="H14" i="10" s="1"/>
  <c r="AM14" i="10"/>
  <c r="S15" i="10" l="1"/>
  <c r="D16" i="10"/>
  <c r="I15" i="10"/>
  <c r="H15" i="10" s="1"/>
  <c r="AM15" i="10"/>
  <c r="S16" i="10" l="1"/>
  <c r="D17" i="10"/>
  <c r="I16" i="10"/>
  <c r="H16" i="10" s="1"/>
  <c r="AM16" i="10"/>
  <c r="S17" i="10" l="1"/>
  <c r="D18" i="10"/>
  <c r="I17" i="10"/>
  <c r="H17" i="10" s="1"/>
  <c r="AM17" i="10"/>
  <c r="S18" i="10" l="1"/>
  <c r="D19" i="10"/>
  <c r="I18" i="10"/>
  <c r="H18" i="10" s="1"/>
  <c r="AM18" i="10"/>
  <c r="S19" i="10" l="1"/>
  <c r="D20" i="10"/>
  <c r="I19" i="10"/>
  <c r="H19" i="10" s="1"/>
  <c r="AM19" i="10"/>
  <c r="S20" i="10" l="1"/>
  <c r="D21" i="10"/>
  <c r="I20" i="10"/>
  <c r="H20" i="10" s="1"/>
  <c r="AM20" i="10"/>
  <c r="S21" i="10" l="1"/>
  <c r="D22" i="10"/>
  <c r="I21" i="10"/>
  <c r="H21" i="10" s="1"/>
  <c r="AM21" i="10"/>
  <c r="S22" i="10" l="1"/>
  <c r="D23" i="10"/>
  <c r="I22" i="10"/>
  <c r="H22" i="10" s="1"/>
  <c r="AM22" i="10"/>
  <c r="S23" i="10" l="1"/>
  <c r="D24" i="10"/>
  <c r="I23" i="10"/>
  <c r="H23" i="10" s="1"/>
  <c r="AM23" i="10"/>
  <c r="S24" i="10" l="1"/>
  <c r="D25" i="10"/>
  <c r="I24" i="10"/>
  <c r="H24" i="10" s="1"/>
  <c r="AM24" i="10"/>
  <c r="S25" i="10" l="1"/>
  <c r="D26" i="10"/>
  <c r="I25" i="10"/>
  <c r="H25" i="10" s="1"/>
  <c r="AM25" i="10"/>
  <c r="S26" i="10" l="1"/>
  <c r="D27" i="10"/>
  <c r="I26" i="10"/>
  <c r="H26" i="10" s="1"/>
  <c r="AM26" i="10"/>
  <c r="S27" i="10" l="1"/>
  <c r="D28" i="10"/>
  <c r="I27" i="10"/>
  <c r="H27" i="10" s="1"/>
  <c r="AM27" i="10"/>
  <c r="S28" i="10" l="1"/>
  <c r="D29" i="10"/>
  <c r="I28" i="10"/>
  <c r="H28" i="10" s="1"/>
  <c r="AM28" i="10"/>
  <c r="S29" i="10" l="1"/>
  <c r="D30" i="10"/>
  <c r="I29" i="10"/>
  <c r="H29" i="10" s="1"/>
  <c r="AM29" i="10"/>
  <c r="S30" i="10" l="1"/>
  <c r="D31" i="10"/>
  <c r="I30" i="10"/>
  <c r="H30" i="10" s="1"/>
  <c r="AM30" i="10"/>
  <c r="S31" i="10" l="1"/>
  <c r="D32" i="10"/>
  <c r="I31" i="10"/>
  <c r="H31" i="10" s="1"/>
  <c r="AM31" i="10"/>
  <c r="S32" i="10" l="1"/>
  <c r="D33" i="10"/>
  <c r="I32" i="10"/>
  <c r="H32" i="10" s="1"/>
  <c r="AM32" i="10"/>
  <c r="S33" i="10" l="1"/>
  <c r="D34" i="10"/>
  <c r="I33" i="10"/>
  <c r="H33" i="10" s="1"/>
  <c r="AM33" i="10"/>
  <c r="S34" i="10" l="1"/>
  <c r="D35" i="10"/>
  <c r="I34" i="10"/>
  <c r="H34" i="10" s="1"/>
  <c r="AM34" i="10"/>
  <c r="S35" i="10" l="1"/>
  <c r="D36" i="10"/>
  <c r="I35" i="10"/>
  <c r="H35" i="10" s="1"/>
  <c r="AM35" i="10"/>
  <c r="S36" i="10" l="1"/>
  <c r="D37" i="10"/>
  <c r="I36" i="10"/>
  <c r="H36" i="10" s="1"/>
  <c r="AM36" i="10"/>
  <c r="S37" i="10" l="1"/>
  <c r="D38" i="10"/>
  <c r="I37" i="10"/>
  <c r="H37" i="10" s="1"/>
  <c r="AM37" i="10"/>
  <c r="S38" i="10" l="1"/>
  <c r="D39" i="10"/>
  <c r="I38" i="10"/>
  <c r="H38" i="10" s="1"/>
  <c r="AM38" i="10"/>
  <c r="S39" i="10" l="1"/>
  <c r="D40" i="10"/>
  <c r="I39" i="10"/>
  <c r="H39" i="10" s="1"/>
  <c r="AM39" i="10"/>
  <c r="S40" i="10" l="1"/>
  <c r="D41" i="10"/>
  <c r="I40" i="10"/>
  <c r="H40" i="10" s="1"/>
  <c r="AM40" i="10"/>
  <c r="S41" i="10" l="1"/>
  <c r="D42" i="10"/>
  <c r="I41" i="10"/>
  <c r="H41" i="10" s="1"/>
  <c r="AM41" i="10"/>
  <c r="S42" i="10" l="1"/>
  <c r="D43" i="10"/>
  <c r="I42" i="10"/>
  <c r="H42" i="10" s="1"/>
  <c r="AM42" i="10"/>
  <c r="S43" i="10" l="1"/>
  <c r="D44" i="10"/>
  <c r="I43" i="10"/>
  <c r="H43" i="10" s="1"/>
  <c r="AM43" i="10"/>
  <c r="S44" i="10" l="1"/>
  <c r="D45" i="10"/>
  <c r="I44" i="10"/>
  <c r="H44" i="10" s="1"/>
  <c r="AM44" i="10"/>
  <c r="S45" i="10" l="1"/>
  <c r="D46" i="10"/>
  <c r="I45" i="10"/>
  <c r="H45" i="10" s="1"/>
  <c r="AM45" i="10"/>
  <c r="S46" i="10" l="1"/>
  <c r="D47" i="10"/>
  <c r="I46" i="10"/>
  <c r="H46" i="10" s="1"/>
  <c r="AM46" i="10"/>
  <c r="S47" i="10" l="1"/>
  <c r="D48" i="10"/>
  <c r="I47" i="10"/>
  <c r="H47" i="10" s="1"/>
  <c r="AM47" i="10"/>
  <c r="S48" i="10" l="1"/>
  <c r="D49" i="10"/>
  <c r="I48" i="10"/>
  <c r="H48" i="10" s="1"/>
  <c r="AM48" i="10"/>
  <c r="S49" i="10" l="1"/>
  <c r="D50" i="10"/>
  <c r="I49" i="10"/>
  <c r="H49" i="10" s="1"/>
  <c r="AM49" i="10"/>
  <c r="S50" i="10" l="1"/>
  <c r="D51" i="10"/>
  <c r="I50" i="10"/>
  <c r="H50" i="10" s="1"/>
  <c r="AM50" i="10"/>
  <c r="S51" i="10" l="1"/>
  <c r="D52" i="10"/>
  <c r="I51" i="10"/>
  <c r="H51" i="10" s="1"/>
  <c r="AM51" i="10"/>
  <c r="S52" i="10" l="1"/>
  <c r="D53" i="10"/>
  <c r="I52" i="10"/>
  <c r="H52" i="10" s="1"/>
  <c r="AM52" i="10"/>
  <c r="S53" i="10" l="1"/>
  <c r="D54" i="10"/>
  <c r="I53" i="10"/>
  <c r="H53" i="10" s="1"/>
  <c r="AM53" i="10"/>
  <c r="S54" i="10" l="1"/>
  <c r="D55" i="10"/>
  <c r="I54" i="10"/>
  <c r="H54" i="10" s="1"/>
  <c r="AM54" i="10"/>
  <c r="S55" i="10" l="1"/>
  <c r="D56" i="10"/>
  <c r="I55" i="10"/>
  <c r="H55" i="10" s="1"/>
  <c r="AM55" i="10"/>
  <c r="S56" i="10" l="1"/>
  <c r="D57" i="10"/>
  <c r="I56" i="10"/>
  <c r="H56" i="10" s="1"/>
  <c r="AM56" i="10"/>
  <c r="S57" i="10" l="1"/>
  <c r="D58" i="10"/>
  <c r="I57" i="10"/>
  <c r="H57" i="10" s="1"/>
  <c r="AM57" i="10"/>
  <c r="S58" i="10" l="1"/>
  <c r="D59" i="10"/>
  <c r="I58" i="10"/>
  <c r="H58" i="10" s="1"/>
  <c r="AM58" i="10"/>
  <c r="S59" i="10" l="1"/>
  <c r="D60" i="10"/>
  <c r="I59" i="10"/>
  <c r="H59" i="10" s="1"/>
  <c r="AM59" i="10"/>
  <c r="S60" i="10" l="1"/>
  <c r="D61" i="10"/>
  <c r="I60" i="10"/>
  <c r="H60" i="10" s="1"/>
  <c r="AM60" i="10"/>
  <c r="S61" i="10" l="1"/>
  <c r="D62" i="10"/>
  <c r="I61" i="10"/>
  <c r="H61" i="10" s="1"/>
  <c r="AM61" i="10"/>
  <c r="S62" i="10" l="1"/>
  <c r="D63" i="10"/>
  <c r="I62" i="10"/>
  <c r="H62" i="10" s="1"/>
  <c r="AM62" i="10"/>
  <c r="S63" i="10" l="1"/>
  <c r="D64" i="10"/>
  <c r="I63" i="10"/>
  <c r="H63" i="10" s="1"/>
  <c r="AM63" i="10"/>
  <c r="S64" i="10" l="1"/>
  <c r="D65" i="10"/>
  <c r="I64" i="10"/>
  <c r="H64" i="10" s="1"/>
  <c r="AM64" i="10"/>
  <c r="S65" i="10" l="1"/>
  <c r="D66" i="10"/>
  <c r="I65" i="10"/>
  <c r="H65" i="10" s="1"/>
  <c r="AM65" i="10"/>
  <c r="S66" i="10" l="1"/>
  <c r="D67" i="10"/>
  <c r="I66" i="10"/>
  <c r="H66" i="10" s="1"/>
  <c r="AM66" i="10"/>
  <c r="S67" i="10" l="1"/>
  <c r="D68" i="10"/>
  <c r="I67" i="10"/>
  <c r="H67" i="10" s="1"/>
  <c r="AM67" i="10"/>
  <c r="S68" i="10" l="1"/>
  <c r="D69" i="10"/>
  <c r="I68" i="10"/>
  <c r="H68" i="10" s="1"/>
  <c r="AM68" i="10"/>
  <c r="S69" i="10" l="1"/>
  <c r="D70" i="10"/>
  <c r="I69" i="10"/>
  <c r="H69" i="10" s="1"/>
  <c r="AM69" i="10"/>
  <c r="S70" i="10" l="1"/>
  <c r="D71" i="10"/>
  <c r="I70" i="10"/>
  <c r="H70" i="10" s="1"/>
  <c r="AM70" i="10"/>
  <c r="S71" i="10" l="1"/>
  <c r="D72" i="10"/>
  <c r="I71" i="10"/>
  <c r="H71" i="10" s="1"/>
  <c r="AM71" i="10"/>
  <c r="S72" i="10" l="1"/>
  <c r="D73" i="10"/>
  <c r="I72" i="10"/>
  <c r="H72" i="10" s="1"/>
  <c r="AM72" i="10"/>
  <c r="S73" i="10" l="1"/>
  <c r="D74" i="10"/>
  <c r="I73" i="10"/>
  <c r="H73" i="10" s="1"/>
  <c r="AM73" i="10"/>
  <c r="S74" i="10" l="1"/>
  <c r="D75" i="10"/>
  <c r="I74" i="10"/>
  <c r="H74" i="10" s="1"/>
  <c r="AM74" i="10"/>
  <c r="S75" i="10" l="1"/>
  <c r="D76" i="10"/>
  <c r="I75" i="10"/>
  <c r="H75" i="10" s="1"/>
  <c r="AM75" i="10"/>
  <c r="S76" i="10" l="1"/>
  <c r="D77" i="10"/>
  <c r="I76" i="10"/>
  <c r="H76" i="10" s="1"/>
  <c r="AM76" i="10"/>
  <c r="S77" i="10" l="1"/>
  <c r="D78" i="10"/>
  <c r="I77" i="10"/>
  <c r="H77" i="10" s="1"/>
  <c r="AM77" i="10"/>
  <c r="S78" i="10" l="1"/>
  <c r="D79" i="10"/>
  <c r="I78" i="10"/>
  <c r="H78" i="10" s="1"/>
  <c r="AM78" i="10"/>
  <c r="S79" i="10" l="1"/>
  <c r="D80" i="10"/>
  <c r="I79" i="10"/>
  <c r="H79" i="10" s="1"/>
  <c r="AM79" i="10"/>
  <c r="S80" i="10" l="1"/>
  <c r="D81" i="10"/>
  <c r="I80" i="10"/>
  <c r="H80" i="10" s="1"/>
  <c r="AM80" i="10"/>
  <c r="S81" i="10" l="1"/>
  <c r="D82" i="10"/>
  <c r="I81" i="10"/>
  <c r="H81" i="10" s="1"/>
  <c r="AM81" i="10"/>
  <c r="S82" i="10" l="1"/>
  <c r="D83" i="10"/>
  <c r="I82" i="10"/>
  <c r="H82" i="10" s="1"/>
  <c r="AM82" i="10"/>
  <c r="S83" i="10" l="1"/>
  <c r="D84" i="10"/>
  <c r="I83" i="10"/>
  <c r="H83" i="10" s="1"/>
  <c r="AM83" i="10"/>
  <c r="S84" i="10" l="1"/>
  <c r="D85" i="10"/>
  <c r="I84" i="10"/>
  <c r="H84" i="10" s="1"/>
  <c r="AM84" i="10"/>
  <c r="S85" i="10" l="1"/>
  <c r="D86" i="10"/>
  <c r="I85" i="10"/>
  <c r="H85" i="10" s="1"/>
  <c r="AM85" i="10"/>
  <c r="S86" i="10" l="1"/>
  <c r="D87" i="10"/>
  <c r="I86" i="10"/>
  <c r="H86" i="10" s="1"/>
  <c r="AM86" i="10"/>
  <c r="S87" i="10" l="1"/>
  <c r="D88" i="10"/>
  <c r="I87" i="10"/>
  <c r="H87" i="10" s="1"/>
  <c r="AM87" i="10"/>
  <c r="S88" i="10" l="1"/>
  <c r="D89" i="10"/>
  <c r="I88" i="10"/>
  <c r="H88" i="10" s="1"/>
  <c r="AM88" i="10"/>
  <c r="S89" i="10" l="1"/>
  <c r="D90" i="10"/>
  <c r="I89" i="10"/>
  <c r="H89" i="10" s="1"/>
  <c r="AM89" i="10"/>
  <c r="S90" i="10" l="1"/>
  <c r="D91" i="10"/>
  <c r="I90" i="10"/>
  <c r="H90" i="10" s="1"/>
  <c r="AM90" i="10"/>
  <c r="S91" i="10" l="1"/>
  <c r="D92" i="10"/>
  <c r="I91" i="10"/>
  <c r="H91" i="10" s="1"/>
  <c r="AM91" i="10"/>
  <c r="S92" i="10" l="1"/>
  <c r="D93" i="10"/>
  <c r="I92" i="10"/>
  <c r="H92" i="10" s="1"/>
  <c r="AM92" i="10"/>
  <c r="S93" i="10" l="1"/>
  <c r="D94" i="10"/>
  <c r="I93" i="10"/>
  <c r="H93" i="10" s="1"/>
  <c r="AM93" i="10"/>
  <c r="S94" i="10" l="1"/>
  <c r="D95" i="10"/>
  <c r="I94" i="10"/>
  <c r="H94" i="10" s="1"/>
  <c r="AM94" i="10"/>
  <c r="S95" i="10" l="1"/>
  <c r="D96" i="10"/>
  <c r="I95" i="10"/>
  <c r="H95" i="10" s="1"/>
  <c r="AM95" i="10"/>
  <c r="S96" i="10" l="1"/>
  <c r="D97" i="10"/>
  <c r="I96" i="10"/>
  <c r="H96" i="10" s="1"/>
  <c r="AM96" i="10"/>
  <c r="S97" i="10" l="1"/>
  <c r="D98" i="10"/>
  <c r="I97" i="10"/>
  <c r="H97" i="10" s="1"/>
  <c r="AM97" i="10"/>
  <c r="S98" i="10" l="1"/>
  <c r="D99" i="10"/>
  <c r="I98" i="10"/>
  <c r="H98" i="10" s="1"/>
  <c r="AM98" i="10"/>
  <c r="S99" i="10" l="1"/>
  <c r="D100" i="10"/>
  <c r="I99" i="10"/>
  <c r="H99" i="10" s="1"/>
  <c r="AM99" i="10"/>
  <c r="S100" i="10" l="1"/>
  <c r="D101" i="10"/>
  <c r="I100" i="10"/>
  <c r="H100" i="10" s="1"/>
  <c r="AM100" i="10"/>
  <c r="S101" i="10" l="1"/>
  <c r="D102" i="10"/>
  <c r="I101" i="10"/>
  <c r="H101" i="10" s="1"/>
  <c r="AM101" i="10"/>
  <c r="S102" i="10" l="1"/>
  <c r="D103" i="10"/>
  <c r="I102" i="10"/>
  <c r="H102" i="10" s="1"/>
  <c r="AM102" i="10"/>
  <c r="S103" i="10" l="1"/>
  <c r="D104" i="10"/>
  <c r="I103" i="10"/>
  <c r="H103" i="10" s="1"/>
  <c r="AM103" i="10"/>
  <c r="S104" i="10" l="1"/>
  <c r="D105" i="10"/>
  <c r="I104" i="10"/>
  <c r="H104" i="10" s="1"/>
  <c r="AM104" i="10"/>
  <c r="S105" i="10" l="1"/>
  <c r="D106" i="10"/>
  <c r="I105" i="10"/>
  <c r="H105" i="10" s="1"/>
  <c r="AM105" i="10"/>
  <c r="S106" i="10" l="1"/>
  <c r="D107" i="10"/>
  <c r="I106" i="10"/>
  <c r="H106" i="10" s="1"/>
  <c r="AM106" i="10"/>
  <c r="S107" i="10" l="1"/>
  <c r="D108" i="10"/>
  <c r="I107" i="10"/>
  <c r="H107" i="10" s="1"/>
  <c r="AM107" i="10"/>
  <c r="S108" i="10" l="1"/>
  <c r="D109" i="10"/>
  <c r="I108" i="10"/>
  <c r="H108" i="10" s="1"/>
  <c r="AM108" i="10"/>
  <c r="S109" i="10" l="1"/>
  <c r="D110" i="10"/>
  <c r="I109" i="10"/>
  <c r="H109" i="10" s="1"/>
  <c r="AM109" i="10"/>
  <c r="S110" i="10" l="1"/>
  <c r="D111" i="10"/>
  <c r="I110" i="10"/>
  <c r="H110" i="10" s="1"/>
  <c r="AM110" i="10"/>
  <c r="S111" i="10" l="1"/>
  <c r="D112" i="10"/>
  <c r="I111" i="10"/>
  <c r="H111" i="10" s="1"/>
  <c r="AM111" i="10"/>
  <c r="S112" i="10" l="1"/>
  <c r="D113" i="10"/>
  <c r="I112" i="10"/>
  <c r="H112" i="10" s="1"/>
  <c r="AM112" i="10"/>
  <c r="S113" i="10" l="1"/>
  <c r="D114" i="10"/>
  <c r="I113" i="10"/>
  <c r="H113" i="10" s="1"/>
  <c r="AM113" i="10"/>
  <c r="S114" i="10" l="1"/>
  <c r="D115" i="10"/>
  <c r="I114" i="10"/>
  <c r="H114" i="10" s="1"/>
  <c r="AM114" i="10"/>
  <c r="S115" i="10" l="1"/>
  <c r="D116" i="10"/>
  <c r="I115" i="10"/>
  <c r="H115" i="10" s="1"/>
  <c r="AM115" i="10"/>
  <c r="S116" i="10" l="1"/>
  <c r="D117" i="10"/>
  <c r="I116" i="10"/>
  <c r="H116" i="10" s="1"/>
  <c r="AM116" i="10"/>
  <c r="S117" i="10" l="1"/>
  <c r="D118" i="10"/>
  <c r="I117" i="10"/>
  <c r="H117" i="10" s="1"/>
  <c r="AM117" i="10"/>
  <c r="S118" i="10" l="1"/>
  <c r="D119" i="10"/>
  <c r="I118" i="10"/>
  <c r="H118" i="10" s="1"/>
  <c r="AM118" i="10"/>
  <c r="S119" i="10" l="1"/>
  <c r="D120" i="10"/>
  <c r="I119" i="10"/>
  <c r="H119" i="10" s="1"/>
  <c r="AM119" i="10"/>
  <c r="S120" i="10" l="1"/>
  <c r="D121" i="10"/>
  <c r="I120" i="10"/>
  <c r="H120" i="10" s="1"/>
  <c r="AM120" i="10"/>
  <c r="S121" i="10" l="1"/>
  <c r="D122" i="10"/>
  <c r="I121" i="10"/>
  <c r="H121" i="10" s="1"/>
  <c r="AM121" i="10"/>
  <c r="S122" i="10" l="1"/>
  <c r="D123" i="10"/>
  <c r="I122" i="10"/>
  <c r="H122" i="10" s="1"/>
  <c r="AM122" i="10"/>
  <c r="S123" i="10" l="1"/>
  <c r="D124" i="10"/>
  <c r="I123" i="10"/>
  <c r="H123" i="10" s="1"/>
  <c r="AM123" i="10"/>
  <c r="S124" i="10" l="1"/>
  <c r="D125" i="10"/>
  <c r="I124" i="10"/>
  <c r="H124" i="10" s="1"/>
  <c r="AM124" i="10"/>
  <c r="S125" i="10" l="1"/>
  <c r="D126" i="10"/>
  <c r="I125" i="10"/>
  <c r="H125" i="10" s="1"/>
  <c r="AM125" i="10"/>
  <c r="S126" i="10" l="1"/>
  <c r="D127" i="10"/>
  <c r="I126" i="10"/>
  <c r="H126" i="10" s="1"/>
  <c r="AM126" i="10"/>
  <c r="S127" i="10" l="1"/>
  <c r="D128" i="10"/>
  <c r="I127" i="10"/>
  <c r="H127" i="10" s="1"/>
  <c r="AM127" i="10"/>
  <c r="S128" i="10" l="1"/>
  <c r="D129" i="10"/>
  <c r="I128" i="10"/>
  <c r="H128" i="10" s="1"/>
  <c r="AM128" i="10"/>
  <c r="S129" i="10" l="1"/>
  <c r="D130" i="10"/>
  <c r="I129" i="10"/>
  <c r="H129" i="10" s="1"/>
  <c r="AM129" i="10"/>
  <c r="S130" i="10" l="1"/>
  <c r="D131" i="10"/>
  <c r="I130" i="10"/>
  <c r="H130" i="10" s="1"/>
  <c r="AM130" i="10"/>
  <c r="S131" i="10" l="1"/>
  <c r="D132" i="10"/>
  <c r="I131" i="10"/>
  <c r="H131" i="10" s="1"/>
  <c r="AM131" i="10"/>
  <c r="S132" i="10" l="1"/>
  <c r="D133" i="10"/>
  <c r="I132" i="10"/>
  <c r="H132" i="10" s="1"/>
  <c r="AM132" i="10"/>
  <c r="S133" i="10" l="1"/>
  <c r="D134" i="10"/>
  <c r="I133" i="10"/>
  <c r="H133" i="10" s="1"/>
  <c r="AM133" i="10"/>
  <c r="S134" i="10" l="1"/>
  <c r="D135" i="10"/>
  <c r="I134" i="10"/>
  <c r="H134" i="10" s="1"/>
  <c r="AM134" i="10"/>
  <c r="S135" i="10" l="1"/>
  <c r="D136" i="10"/>
  <c r="I135" i="10"/>
  <c r="H135" i="10" s="1"/>
  <c r="AM135" i="10"/>
  <c r="S136" i="10" l="1"/>
  <c r="D137" i="10"/>
  <c r="I136" i="10"/>
  <c r="H136" i="10" s="1"/>
  <c r="AM136" i="10"/>
  <c r="S137" i="10" l="1"/>
  <c r="D138" i="10"/>
  <c r="I137" i="10"/>
  <c r="H137" i="10" s="1"/>
  <c r="AM137" i="10"/>
  <c r="S138" i="10" l="1"/>
  <c r="D139" i="10"/>
  <c r="I138" i="10"/>
  <c r="H138" i="10" s="1"/>
  <c r="AM138" i="10"/>
  <c r="S139" i="10" l="1"/>
  <c r="D140" i="10"/>
  <c r="I139" i="10"/>
  <c r="H139" i="10" s="1"/>
  <c r="AM139" i="10"/>
  <c r="S140" i="10" l="1"/>
  <c r="D141" i="10"/>
  <c r="I140" i="10"/>
  <c r="H140" i="10" s="1"/>
  <c r="AM140" i="10"/>
  <c r="S141" i="10" l="1"/>
  <c r="D142" i="10"/>
  <c r="I141" i="10"/>
  <c r="H141" i="10" s="1"/>
  <c r="AM141" i="10"/>
  <c r="S142" i="10" l="1"/>
  <c r="D143" i="10"/>
  <c r="I142" i="10"/>
  <c r="H142" i="10" s="1"/>
  <c r="AM142" i="10"/>
  <c r="S143" i="10" l="1"/>
  <c r="D144" i="10"/>
  <c r="I143" i="10"/>
  <c r="H143" i="10" s="1"/>
  <c r="AM143" i="10"/>
  <c r="S144" i="10" l="1"/>
  <c r="D145" i="10"/>
  <c r="I144" i="10"/>
  <c r="H144" i="10" s="1"/>
  <c r="AM144" i="10"/>
  <c r="S145" i="10" l="1"/>
  <c r="D146" i="10"/>
  <c r="I145" i="10"/>
  <c r="H145" i="10" s="1"/>
  <c r="AM145" i="10"/>
  <c r="S146" i="10" l="1"/>
  <c r="D147" i="10"/>
  <c r="I146" i="10"/>
  <c r="H146" i="10" s="1"/>
  <c r="AM146" i="10"/>
  <c r="S147" i="10" l="1"/>
  <c r="D148" i="10"/>
  <c r="I147" i="10"/>
  <c r="H147" i="10" s="1"/>
  <c r="AM147" i="10"/>
  <c r="S148" i="10" l="1"/>
  <c r="D149" i="10"/>
  <c r="I148" i="10"/>
  <c r="H148" i="10" s="1"/>
  <c r="AM148" i="10"/>
  <c r="S149" i="10" l="1"/>
  <c r="D150" i="10"/>
  <c r="I149" i="10"/>
  <c r="H149" i="10" s="1"/>
  <c r="AM149" i="10"/>
  <c r="S150" i="10" l="1"/>
  <c r="D151" i="10"/>
  <c r="I150" i="10"/>
  <c r="H150" i="10" s="1"/>
  <c r="AM150" i="10"/>
  <c r="S151" i="10" l="1"/>
  <c r="D152" i="10"/>
  <c r="I151" i="10"/>
  <c r="H151" i="10" s="1"/>
  <c r="AM151" i="10"/>
  <c r="S152" i="10" l="1"/>
  <c r="D153" i="10"/>
  <c r="I152" i="10"/>
  <c r="H152" i="10" s="1"/>
  <c r="AM152" i="10"/>
  <c r="S153" i="10" l="1"/>
  <c r="D154" i="10"/>
  <c r="I153" i="10"/>
  <c r="H153" i="10" s="1"/>
  <c r="AM153" i="10"/>
  <c r="S154" i="10" l="1"/>
  <c r="D155" i="10"/>
  <c r="I154" i="10"/>
  <c r="H154" i="10" s="1"/>
  <c r="AM154" i="10"/>
  <c r="S155" i="10" l="1"/>
  <c r="D156" i="10"/>
  <c r="I155" i="10"/>
  <c r="H155" i="10" s="1"/>
  <c r="AM155" i="10"/>
  <c r="S156" i="10" l="1"/>
  <c r="D157" i="10"/>
  <c r="I156" i="10"/>
  <c r="H156" i="10" s="1"/>
  <c r="AM156" i="10"/>
  <c r="S157" i="10" l="1"/>
  <c r="D158" i="10"/>
  <c r="I157" i="10"/>
  <c r="H157" i="10" s="1"/>
  <c r="AM157" i="10"/>
  <c r="S158" i="10" l="1"/>
  <c r="D159" i="10"/>
  <c r="I158" i="10"/>
  <c r="H158" i="10" s="1"/>
  <c r="AM158" i="10"/>
  <c r="S159" i="10" l="1"/>
  <c r="D160" i="10"/>
  <c r="I159" i="10"/>
  <c r="H159" i="10" s="1"/>
  <c r="AM159" i="10"/>
  <c r="S160" i="10" l="1"/>
  <c r="D161" i="10"/>
  <c r="I160" i="10"/>
  <c r="H160" i="10" s="1"/>
  <c r="AM160" i="10"/>
  <c r="S161" i="10" l="1"/>
  <c r="D162" i="10"/>
  <c r="I161" i="10"/>
  <c r="H161" i="10" s="1"/>
  <c r="AM161" i="10"/>
  <c r="S162" i="10" l="1"/>
  <c r="D163" i="10"/>
  <c r="I162" i="10"/>
  <c r="H162" i="10" s="1"/>
  <c r="AM162" i="10"/>
  <c r="S163" i="10" l="1"/>
  <c r="D164" i="10"/>
  <c r="I163" i="10"/>
  <c r="H163" i="10" s="1"/>
  <c r="AM163" i="10"/>
  <c r="S164" i="10" l="1"/>
  <c r="D165" i="10"/>
  <c r="I164" i="10"/>
  <c r="H164" i="10" s="1"/>
  <c r="AM164" i="10"/>
  <c r="B10" i="10"/>
  <c r="S165" i="10" l="1"/>
  <c r="D166" i="10"/>
  <c r="I165" i="10"/>
  <c r="H165" i="10" s="1"/>
  <c r="AM165" i="10"/>
  <c r="S166" i="10" l="1"/>
  <c r="D167" i="10"/>
  <c r="I166" i="10"/>
  <c r="H166" i="10" s="1"/>
  <c r="AM166" i="10"/>
  <c r="R16" i="16"/>
  <c r="R15" i="16"/>
  <c r="R14" i="16"/>
  <c r="R13" i="16"/>
  <c r="R12" i="16"/>
  <c r="R11" i="16"/>
  <c r="R10" i="16"/>
  <c r="R9" i="16"/>
  <c r="R8" i="16"/>
  <c r="R7" i="16"/>
  <c r="R6" i="16"/>
  <c r="R5" i="16"/>
  <c r="C14" i="16" l="1"/>
  <c r="C5" i="16"/>
  <c r="C15" i="16"/>
  <c r="C13" i="16"/>
  <c r="C7" i="16"/>
  <c r="C8" i="16"/>
  <c r="C16" i="16"/>
  <c r="C9" i="16"/>
  <c r="C6" i="16"/>
  <c r="C10" i="16"/>
  <c r="C11" i="16"/>
  <c r="C12" i="16"/>
  <c r="S167" i="10"/>
  <c r="D168" i="10"/>
  <c r="I167" i="10"/>
  <c r="H167" i="10" s="1"/>
  <c r="AM167" i="10"/>
  <c r="K5" i="17"/>
  <c r="K4" i="17"/>
  <c r="S168" i="10" l="1"/>
  <c r="D169" i="10"/>
  <c r="I168" i="10"/>
  <c r="H168" i="10" s="1"/>
  <c r="AM168" i="10"/>
  <c r="AN5" i="10"/>
  <c r="S169" i="10" l="1"/>
  <c r="D170" i="10"/>
  <c r="I169" i="10"/>
  <c r="H169" i="10" s="1"/>
  <c r="AM169" i="10"/>
  <c r="B7" i="10"/>
  <c r="Q370" i="10" s="1"/>
  <c r="B9" i="10"/>
  <c r="B11" i="10"/>
  <c r="B12" i="10"/>
  <c r="B13" i="10"/>
  <c r="B14" i="10"/>
  <c r="B15" i="10"/>
  <c r="B16" i="10"/>
  <c r="B17" i="10"/>
  <c r="B18" i="10"/>
  <c r="B19" i="10"/>
  <c r="B20" i="10"/>
  <c r="R370" i="10" s="1"/>
  <c r="B5" i="10"/>
  <c r="T370" i="10" l="1"/>
  <c r="X370" i="10" s="1"/>
  <c r="Y370" i="10" s="1"/>
  <c r="S14" i="16"/>
  <c r="S7" i="16"/>
  <c r="S5" i="16"/>
  <c r="D5" i="16" s="1"/>
  <c r="S8" i="16"/>
  <c r="D8" i="16" s="1"/>
  <c r="S10" i="16"/>
  <c r="D10" i="16" s="1"/>
  <c r="S6" i="16"/>
  <c r="D6" i="16" s="1"/>
  <c r="S15" i="16"/>
  <c r="D15" i="16" s="1"/>
  <c r="S16" i="16"/>
  <c r="D16" i="16" s="1"/>
  <c r="S11" i="16"/>
  <c r="S13" i="16"/>
  <c r="D13" i="16" s="1"/>
  <c r="S9" i="16"/>
  <c r="D9" i="16" s="1"/>
  <c r="S12" i="16"/>
  <c r="D12" i="16" s="1"/>
  <c r="S170" i="10"/>
  <c r="D14" i="16"/>
  <c r="D7" i="16"/>
  <c r="D11" i="16"/>
  <c r="D171" i="10"/>
  <c r="I170" i="10"/>
  <c r="H170" i="10" s="1"/>
  <c r="AM170" i="10"/>
  <c r="Q10" i="10"/>
  <c r="Q13" i="10"/>
  <c r="Q18" i="10"/>
  <c r="Q20" i="10"/>
  <c r="Q22" i="10"/>
  <c r="Q24" i="10"/>
  <c r="Q26" i="10"/>
  <c r="Q28" i="10"/>
  <c r="Q30" i="10"/>
  <c r="Q32" i="10"/>
  <c r="Q34" i="10"/>
  <c r="Q36" i="10"/>
  <c r="Q38" i="10"/>
  <c r="Q40" i="10"/>
  <c r="Q42" i="10"/>
  <c r="Q44" i="10"/>
  <c r="Q46" i="10"/>
  <c r="Q48" i="10"/>
  <c r="Q50" i="10"/>
  <c r="Q52" i="10"/>
  <c r="Q54" i="10"/>
  <c r="Q56" i="10"/>
  <c r="Q58" i="10"/>
  <c r="Q60" i="10"/>
  <c r="Q62" i="10"/>
  <c r="Q64" i="10"/>
  <c r="Q66" i="10"/>
  <c r="Q68" i="10"/>
  <c r="Q70" i="10"/>
  <c r="Q72" i="10"/>
  <c r="Q74" i="10"/>
  <c r="Q76" i="10"/>
  <c r="Q78" i="10"/>
  <c r="Q80" i="10"/>
  <c r="Q82" i="10"/>
  <c r="Q84" i="10"/>
  <c r="Q86" i="10"/>
  <c r="Q88" i="10"/>
  <c r="Q90" i="10"/>
  <c r="Q92" i="10"/>
  <c r="Q94" i="10"/>
  <c r="Q96" i="10"/>
  <c r="Q98" i="10"/>
  <c r="Q100" i="10"/>
  <c r="Q102" i="10"/>
  <c r="Q104" i="10"/>
  <c r="Q106" i="10"/>
  <c r="Q108" i="10"/>
  <c r="Q110" i="10"/>
  <c r="Q112" i="10"/>
  <c r="Q114" i="10"/>
  <c r="Q116" i="10"/>
  <c r="Q118" i="10"/>
  <c r="Q120" i="10"/>
  <c r="Q122" i="10"/>
  <c r="Q124" i="10"/>
  <c r="Q126" i="10"/>
  <c r="Q128" i="10"/>
  <c r="Q130" i="10"/>
  <c r="Q132" i="10"/>
  <c r="Q134" i="10"/>
  <c r="Q136" i="10"/>
  <c r="Q138" i="10"/>
  <c r="Q140" i="10"/>
  <c r="Q142" i="10"/>
  <c r="Q144" i="10"/>
  <c r="Q146" i="10"/>
  <c r="Q148" i="10"/>
  <c r="Q150" i="10"/>
  <c r="Q152" i="10"/>
  <c r="Q154" i="10"/>
  <c r="Q156" i="10"/>
  <c r="Q158" i="10"/>
  <c r="Q160" i="10"/>
  <c r="Q162" i="10"/>
  <c r="Q164" i="10"/>
  <c r="Q166" i="10"/>
  <c r="Q168" i="10"/>
  <c r="Q170" i="10"/>
  <c r="Q172" i="10"/>
  <c r="Q174" i="10"/>
  <c r="Q176" i="10"/>
  <c r="Q178" i="10"/>
  <c r="Q180" i="10"/>
  <c r="Q182" i="10"/>
  <c r="Q184" i="10"/>
  <c r="Q186" i="10"/>
  <c r="Q188" i="10"/>
  <c r="Q190" i="10"/>
  <c r="Q8" i="10"/>
  <c r="Q11" i="10"/>
  <c r="Q16" i="10"/>
  <c r="Q6" i="10"/>
  <c r="Q9" i="10"/>
  <c r="Q17" i="10"/>
  <c r="Q19" i="10"/>
  <c r="Q21" i="10"/>
  <c r="Q23" i="10"/>
  <c r="Q25" i="10"/>
  <c r="Q27" i="10"/>
  <c r="Q29" i="10"/>
  <c r="Q31" i="10"/>
  <c r="Q33" i="10"/>
  <c r="Q35" i="10"/>
  <c r="Q37" i="10"/>
  <c r="Q39" i="10"/>
  <c r="Q41" i="10"/>
  <c r="Q43" i="10"/>
  <c r="Q45" i="10"/>
  <c r="Q47" i="10"/>
  <c r="Q49" i="10"/>
  <c r="Q51" i="10"/>
  <c r="Q53" i="10"/>
  <c r="Q55" i="10"/>
  <c r="Q57" i="10"/>
  <c r="Q59" i="10"/>
  <c r="Q61" i="10"/>
  <c r="Q63" i="10"/>
  <c r="Q65" i="10"/>
  <c r="Q67" i="10"/>
  <c r="Q69" i="10"/>
  <c r="Q71" i="10"/>
  <c r="Q73" i="10"/>
  <c r="Q75" i="10"/>
  <c r="Q77" i="10"/>
  <c r="Q79" i="10"/>
  <c r="Q81" i="10"/>
  <c r="Q83" i="10"/>
  <c r="Q85" i="10"/>
  <c r="Q87" i="10"/>
  <c r="Q89" i="10"/>
  <c r="Q91" i="10"/>
  <c r="Q93" i="10"/>
  <c r="Q95" i="10"/>
  <c r="Q97" i="10"/>
  <c r="Q99" i="10"/>
  <c r="Q101" i="10"/>
  <c r="Q103" i="10"/>
  <c r="Q105" i="10"/>
  <c r="Q107" i="10"/>
  <c r="Q109" i="10"/>
  <c r="Q111" i="10"/>
  <c r="Q113" i="10"/>
  <c r="Q115" i="10"/>
  <c r="Q117" i="10"/>
  <c r="Q119" i="10"/>
  <c r="Q121" i="10"/>
  <c r="Q123" i="10"/>
  <c r="Q125" i="10"/>
  <c r="Q127" i="10"/>
  <c r="Q129" i="10"/>
  <c r="Q131" i="10"/>
  <c r="Q133" i="10"/>
  <c r="Q135" i="10"/>
  <c r="Q137" i="10"/>
  <c r="Q139" i="10"/>
  <c r="Q141" i="10"/>
  <c r="Q143" i="10"/>
  <c r="Q145" i="10"/>
  <c r="Q147" i="10"/>
  <c r="Q149" i="10"/>
  <c r="Q151" i="10"/>
  <c r="Q153" i="10"/>
  <c r="Q155" i="10"/>
  <c r="Q157" i="10"/>
  <c r="Q159" i="10"/>
  <c r="Q161" i="10"/>
  <c r="Q163" i="10"/>
  <c r="Q165" i="10"/>
  <c r="Q167" i="10"/>
  <c r="Q169" i="10"/>
  <c r="Q171" i="10"/>
  <c r="Q173" i="10"/>
  <c r="Q175" i="10"/>
  <c r="Q177" i="10"/>
  <c r="Q179" i="10"/>
  <c r="Q181" i="10"/>
  <c r="Q183" i="10"/>
  <c r="Q15" i="10"/>
  <c r="Q191" i="10"/>
  <c r="Q193" i="10"/>
  <c r="Q195" i="10"/>
  <c r="Q197" i="10"/>
  <c r="Q199" i="10"/>
  <c r="Q201" i="10"/>
  <c r="Q203" i="10"/>
  <c r="Q205" i="10"/>
  <c r="Q207" i="10"/>
  <c r="Q209" i="10"/>
  <c r="Q211" i="10"/>
  <c r="Q213" i="10"/>
  <c r="Q215" i="10"/>
  <c r="Q217" i="10"/>
  <c r="Q219" i="10"/>
  <c r="Q221" i="10"/>
  <c r="Q223" i="10"/>
  <c r="Q225" i="10"/>
  <c r="Q227" i="10"/>
  <c r="Q229" i="10"/>
  <c r="Q231" i="10"/>
  <c r="Q233" i="10"/>
  <c r="Q235" i="10"/>
  <c r="Q237" i="10"/>
  <c r="Q239" i="10"/>
  <c r="Q241" i="10"/>
  <c r="Q243" i="10"/>
  <c r="Q245" i="10"/>
  <c r="Q247" i="10"/>
  <c r="Q249" i="10"/>
  <c r="Q251" i="10"/>
  <c r="Q253" i="10"/>
  <c r="Q255" i="10"/>
  <c r="Q257" i="10"/>
  <c r="Q259" i="10"/>
  <c r="Q261" i="10"/>
  <c r="Q263" i="10"/>
  <c r="Q265" i="10"/>
  <c r="Q267" i="10"/>
  <c r="Q269" i="10"/>
  <c r="Q271" i="10"/>
  <c r="Q273" i="10"/>
  <c r="Q275" i="10"/>
  <c r="Q277" i="10"/>
  <c r="Q279" i="10"/>
  <c r="Q281" i="10"/>
  <c r="Q283" i="10"/>
  <c r="Q285" i="10"/>
  <c r="Q287" i="10"/>
  <c r="Q289" i="10"/>
  <c r="Q291" i="10"/>
  <c r="Q293" i="10"/>
  <c r="Q295" i="10"/>
  <c r="Q297" i="10"/>
  <c r="Q299" i="10"/>
  <c r="Q301" i="10"/>
  <c r="Q303" i="10"/>
  <c r="Q305" i="10"/>
  <c r="Q307" i="10"/>
  <c r="Q309" i="10"/>
  <c r="Q311" i="10"/>
  <c r="Q313" i="10"/>
  <c r="Q315" i="10"/>
  <c r="Q317" i="10"/>
  <c r="Q319" i="10"/>
  <c r="Q321" i="10"/>
  <c r="Q323" i="10"/>
  <c r="Q325" i="10"/>
  <c r="Q327" i="10"/>
  <c r="Q329" i="10"/>
  <c r="Q331" i="10"/>
  <c r="Q333" i="10"/>
  <c r="Q335" i="10"/>
  <c r="Q337" i="10"/>
  <c r="Q339" i="10"/>
  <c r="Q341" i="10"/>
  <c r="Q343" i="10"/>
  <c r="Q345" i="10"/>
  <c r="Q347" i="10"/>
  <c r="Q349" i="10"/>
  <c r="Q351" i="10"/>
  <c r="Q353" i="10"/>
  <c r="Q355" i="10"/>
  <c r="Q189" i="10"/>
  <c r="Q187" i="10"/>
  <c r="Q185" i="10"/>
  <c r="Q204" i="10"/>
  <c r="Q220" i="10"/>
  <c r="Q236" i="10"/>
  <c r="Q252" i="10"/>
  <c r="Q268" i="10"/>
  <c r="Q328" i="10"/>
  <c r="Q344" i="10"/>
  <c r="Q352" i="10"/>
  <c r="Q12" i="10"/>
  <c r="Q194" i="10"/>
  <c r="Q210" i="10"/>
  <c r="Q226" i="10"/>
  <c r="Q242" i="10"/>
  <c r="Q258" i="10"/>
  <c r="Q302" i="10"/>
  <c r="Q310" i="10"/>
  <c r="Q318" i="10"/>
  <c r="Q326" i="10"/>
  <c r="Q342" i="10"/>
  <c r="Q200" i="10"/>
  <c r="Q216" i="10"/>
  <c r="Q232" i="10"/>
  <c r="Q248" i="10"/>
  <c r="Q264" i="10"/>
  <c r="Q340" i="10"/>
  <c r="Q356" i="10"/>
  <c r="Q358" i="10"/>
  <c r="Q360" i="10"/>
  <c r="Q362" i="10"/>
  <c r="Q364" i="10"/>
  <c r="Q366" i="10"/>
  <c r="Q368" i="10"/>
  <c r="Q196" i="10"/>
  <c r="Q260" i="10"/>
  <c r="Q336" i="10"/>
  <c r="Q7" i="10"/>
  <c r="Q206" i="10"/>
  <c r="Q222" i="10"/>
  <c r="Q238" i="10"/>
  <c r="Q254" i="10"/>
  <c r="Q270" i="10"/>
  <c r="Q274" i="10"/>
  <c r="Q278" i="10"/>
  <c r="Q282" i="10"/>
  <c r="Q286" i="10"/>
  <c r="Q290" i="10"/>
  <c r="Q294" i="10"/>
  <c r="Q300" i="10"/>
  <c r="Q308" i="10"/>
  <c r="Q316" i="10"/>
  <c r="Q324" i="10"/>
  <c r="Q338" i="10"/>
  <c r="Q354" i="10"/>
  <c r="Q212" i="10"/>
  <c r="Q228" i="10"/>
  <c r="Q244" i="10"/>
  <c r="Q202" i="10"/>
  <c r="Q218" i="10"/>
  <c r="Q234" i="10"/>
  <c r="Q250" i="10"/>
  <c r="Q266" i="10"/>
  <c r="Q298" i="10"/>
  <c r="Q306" i="10"/>
  <c r="Q314" i="10"/>
  <c r="Q322" i="10"/>
  <c r="Q334" i="10"/>
  <c r="Q350" i="10"/>
  <c r="Q5" i="10"/>
  <c r="Q198" i="10"/>
  <c r="Q230" i="10"/>
  <c r="Q262" i="10"/>
  <c r="Q276" i="10"/>
  <c r="Q284" i="10"/>
  <c r="Q288" i="10"/>
  <c r="Q296" i="10"/>
  <c r="Q304" i="10"/>
  <c r="Q320" i="10"/>
  <c r="Q330" i="10"/>
  <c r="Q346" i="10"/>
  <c r="Q192" i="10"/>
  <c r="Q208" i="10"/>
  <c r="Q224" i="10"/>
  <c r="Q240" i="10"/>
  <c r="Q256" i="10"/>
  <c r="Q332" i="10"/>
  <c r="Q348" i="10"/>
  <c r="Q357" i="10"/>
  <c r="Q359" i="10"/>
  <c r="Q361" i="10"/>
  <c r="Q363" i="10"/>
  <c r="Q365" i="10"/>
  <c r="Q367" i="10"/>
  <c r="Q369" i="10"/>
  <c r="Q214" i="10"/>
  <c r="Q246" i="10"/>
  <c r="Q272" i="10"/>
  <c r="Q280" i="10"/>
  <c r="Q292" i="10"/>
  <c r="Q312" i="10"/>
  <c r="S171" i="10" l="1"/>
  <c r="D172" i="10"/>
  <c r="I171" i="10"/>
  <c r="H171" i="10" s="1"/>
  <c r="AM171" i="10"/>
  <c r="G17" i="16"/>
  <c r="F17" i="16"/>
  <c r="S172" i="10" l="1"/>
  <c r="D173" i="10"/>
  <c r="I172" i="10"/>
  <c r="H172" i="10" s="1"/>
  <c r="AM172" i="10"/>
  <c r="S173" i="10" l="1"/>
  <c r="D174" i="10"/>
  <c r="I173" i="10"/>
  <c r="H173" i="10" s="1"/>
  <c r="AM173" i="10"/>
  <c r="C17" i="16"/>
  <c r="S174" i="10" l="1"/>
  <c r="D175" i="10"/>
  <c r="I174" i="10"/>
  <c r="H174" i="10" s="1"/>
  <c r="AM174" i="10"/>
  <c r="D17" i="16"/>
  <c r="S175" i="10" l="1"/>
  <c r="D176" i="10"/>
  <c r="I175" i="10"/>
  <c r="H175" i="10" s="1"/>
  <c r="AM175" i="10"/>
  <c r="R10" i="10"/>
  <c r="T10" i="10" s="1"/>
  <c r="R66" i="10"/>
  <c r="T66" i="10" s="1"/>
  <c r="R122" i="10"/>
  <c r="T122" i="10" s="1"/>
  <c r="R11" i="10"/>
  <c r="T11" i="10" s="1"/>
  <c r="R27" i="10"/>
  <c r="T27" i="10" s="1"/>
  <c r="R43" i="10"/>
  <c r="T43" i="10" s="1"/>
  <c r="R51" i="10"/>
  <c r="T51" i="10" s="1"/>
  <c r="R59" i="10"/>
  <c r="T59" i="10" s="1"/>
  <c r="R67" i="10"/>
  <c r="T67" i="10" s="1"/>
  <c r="R75" i="10"/>
  <c r="T75" i="10" s="1"/>
  <c r="R83" i="10"/>
  <c r="T83" i="10" s="1"/>
  <c r="R91" i="10"/>
  <c r="T91" i="10" s="1"/>
  <c r="R99" i="10"/>
  <c r="T99" i="10" s="1"/>
  <c r="R107" i="10"/>
  <c r="T107" i="10" s="1"/>
  <c r="R115" i="10"/>
  <c r="T115" i="10" s="1"/>
  <c r="R123" i="10"/>
  <c r="T123" i="10" s="1"/>
  <c r="R131" i="10"/>
  <c r="T131" i="10" s="1"/>
  <c r="R139" i="10"/>
  <c r="T139" i="10" s="1"/>
  <c r="R147" i="10"/>
  <c r="T147" i="10" s="1"/>
  <c r="R155" i="10"/>
  <c r="T155" i="10" s="1"/>
  <c r="R163" i="10"/>
  <c r="T163" i="10" s="1"/>
  <c r="R171" i="10"/>
  <c r="T171" i="10" s="1"/>
  <c r="R42" i="10"/>
  <c r="T42" i="10" s="1"/>
  <c r="R98" i="10"/>
  <c r="T98" i="10" s="1"/>
  <c r="R146" i="10"/>
  <c r="T146" i="10" s="1"/>
  <c r="R19" i="10"/>
  <c r="T19" i="10" s="1"/>
  <c r="R35" i="10"/>
  <c r="T35" i="10" s="1"/>
  <c r="R12" i="10"/>
  <c r="T12" i="10" s="1"/>
  <c r="R20" i="10"/>
  <c r="T20" i="10" s="1"/>
  <c r="R28" i="10"/>
  <c r="T28" i="10" s="1"/>
  <c r="R36" i="10"/>
  <c r="T36" i="10" s="1"/>
  <c r="R44" i="10"/>
  <c r="T44" i="10" s="1"/>
  <c r="R52" i="10"/>
  <c r="T52" i="10" s="1"/>
  <c r="R60" i="10"/>
  <c r="T60" i="10" s="1"/>
  <c r="R68" i="10"/>
  <c r="T68" i="10" s="1"/>
  <c r="R76" i="10"/>
  <c r="T76" i="10" s="1"/>
  <c r="R84" i="10"/>
  <c r="T84" i="10" s="1"/>
  <c r="R92" i="10"/>
  <c r="T92" i="10" s="1"/>
  <c r="R100" i="10"/>
  <c r="T100" i="10" s="1"/>
  <c r="R108" i="10"/>
  <c r="T108" i="10" s="1"/>
  <c r="R116" i="10"/>
  <c r="T116" i="10" s="1"/>
  <c r="R124" i="10"/>
  <c r="T124" i="10" s="1"/>
  <c r="R132" i="10"/>
  <c r="T132" i="10" s="1"/>
  <c r="R140" i="10"/>
  <c r="T140" i="10" s="1"/>
  <c r="R148" i="10"/>
  <c r="T148" i="10" s="1"/>
  <c r="R156" i="10"/>
  <c r="T156" i="10" s="1"/>
  <c r="R164" i="10"/>
  <c r="T164" i="10" s="1"/>
  <c r="R172" i="10"/>
  <c r="T172" i="10" s="1"/>
  <c r="R26" i="10"/>
  <c r="T26" i="10" s="1"/>
  <c r="R90" i="10"/>
  <c r="T90" i="10" s="1"/>
  <c r="R154" i="10"/>
  <c r="T154" i="10" s="1"/>
  <c r="R45" i="10"/>
  <c r="T45" i="10" s="1"/>
  <c r="R77" i="10"/>
  <c r="T77" i="10" s="1"/>
  <c r="R85" i="10"/>
  <c r="T85" i="10" s="1"/>
  <c r="R93" i="10"/>
  <c r="T93" i="10" s="1"/>
  <c r="R101" i="10"/>
  <c r="T101" i="10" s="1"/>
  <c r="R109" i="10"/>
  <c r="T109" i="10" s="1"/>
  <c r="R117" i="10"/>
  <c r="T117" i="10" s="1"/>
  <c r="R125" i="10"/>
  <c r="T125" i="10" s="1"/>
  <c r="R133" i="10"/>
  <c r="T133" i="10" s="1"/>
  <c r="R141" i="10"/>
  <c r="T141" i="10" s="1"/>
  <c r="R149" i="10"/>
  <c r="T149" i="10" s="1"/>
  <c r="R157" i="10"/>
  <c r="T157" i="10" s="1"/>
  <c r="R165" i="10"/>
  <c r="T165" i="10" s="1"/>
  <c r="R173" i="10"/>
  <c r="T173" i="10" s="1"/>
  <c r="R58" i="10"/>
  <c r="T58" i="10" s="1"/>
  <c r="R114" i="10"/>
  <c r="T114" i="10" s="1"/>
  <c r="R170" i="10"/>
  <c r="T170" i="10" s="1"/>
  <c r="R29" i="10"/>
  <c r="T29" i="10" s="1"/>
  <c r="R69" i="10"/>
  <c r="T69" i="10" s="1"/>
  <c r="R6" i="10"/>
  <c r="T6" i="10" s="1"/>
  <c r="R14" i="10"/>
  <c r="T14" i="10" s="1"/>
  <c r="R22" i="10"/>
  <c r="T22" i="10" s="1"/>
  <c r="R30" i="10"/>
  <c r="T30" i="10" s="1"/>
  <c r="R38" i="10"/>
  <c r="T38" i="10" s="1"/>
  <c r="R46" i="10"/>
  <c r="T46" i="10" s="1"/>
  <c r="R54" i="10"/>
  <c r="T54" i="10" s="1"/>
  <c r="R62" i="10"/>
  <c r="T62" i="10" s="1"/>
  <c r="R70" i="10"/>
  <c r="T70" i="10" s="1"/>
  <c r="R78" i="10"/>
  <c r="T78" i="10" s="1"/>
  <c r="R86" i="10"/>
  <c r="T86" i="10" s="1"/>
  <c r="R94" i="10"/>
  <c r="T94" i="10" s="1"/>
  <c r="R102" i="10"/>
  <c r="T102" i="10" s="1"/>
  <c r="R110" i="10"/>
  <c r="T110" i="10" s="1"/>
  <c r="R118" i="10"/>
  <c r="T118" i="10" s="1"/>
  <c r="R126" i="10"/>
  <c r="T126" i="10" s="1"/>
  <c r="R134" i="10"/>
  <c r="T134" i="10" s="1"/>
  <c r="R142" i="10"/>
  <c r="T142" i="10" s="1"/>
  <c r="R150" i="10"/>
  <c r="T150" i="10" s="1"/>
  <c r="R158" i="10"/>
  <c r="T158" i="10" s="1"/>
  <c r="R166" i="10"/>
  <c r="T166" i="10" s="1"/>
  <c r="R174" i="10"/>
  <c r="T174" i="10" s="1"/>
  <c r="R50" i="10"/>
  <c r="T50" i="10" s="1"/>
  <c r="R106" i="10"/>
  <c r="T106" i="10" s="1"/>
  <c r="R162" i="10"/>
  <c r="T162" i="10" s="1"/>
  <c r="R5" i="10"/>
  <c r="T5" i="10" s="1"/>
  <c r="R53" i="10"/>
  <c r="T53" i="10" s="1"/>
  <c r="R23" i="10"/>
  <c r="T23" i="10" s="1"/>
  <c r="R31" i="10"/>
  <c r="T31" i="10" s="1"/>
  <c r="R39" i="10"/>
  <c r="T39" i="10" s="1"/>
  <c r="R47" i="10"/>
  <c r="T47" i="10" s="1"/>
  <c r="R55" i="10"/>
  <c r="T55" i="10" s="1"/>
  <c r="R63" i="10"/>
  <c r="T63" i="10" s="1"/>
  <c r="R71" i="10"/>
  <c r="T71" i="10" s="1"/>
  <c r="R79" i="10"/>
  <c r="T79" i="10" s="1"/>
  <c r="R87" i="10"/>
  <c r="T87" i="10" s="1"/>
  <c r="R95" i="10"/>
  <c r="T95" i="10" s="1"/>
  <c r="R103" i="10"/>
  <c r="T103" i="10" s="1"/>
  <c r="R111" i="10"/>
  <c r="T111" i="10" s="1"/>
  <c r="R119" i="10"/>
  <c r="T119" i="10" s="1"/>
  <c r="R127" i="10"/>
  <c r="T127" i="10" s="1"/>
  <c r="R135" i="10"/>
  <c r="T135" i="10" s="1"/>
  <c r="R143" i="10"/>
  <c r="T143" i="10" s="1"/>
  <c r="R151" i="10"/>
  <c r="T151" i="10" s="1"/>
  <c r="R159" i="10"/>
  <c r="T159" i="10" s="1"/>
  <c r="R167" i="10"/>
  <c r="T167" i="10" s="1"/>
  <c r="R34" i="10"/>
  <c r="T34" i="10" s="1"/>
  <c r="R82" i="10"/>
  <c r="T82" i="10" s="1"/>
  <c r="R138" i="10"/>
  <c r="T138" i="10" s="1"/>
  <c r="R13" i="10"/>
  <c r="T13" i="10" s="1"/>
  <c r="R61" i="10"/>
  <c r="T61" i="10" s="1"/>
  <c r="R15" i="10"/>
  <c r="T15" i="10" s="1"/>
  <c r="R16" i="10"/>
  <c r="T16" i="10" s="1"/>
  <c r="R24" i="10"/>
  <c r="T24" i="10" s="1"/>
  <c r="R32" i="10"/>
  <c r="T32" i="10" s="1"/>
  <c r="R40" i="10"/>
  <c r="T40" i="10" s="1"/>
  <c r="R48" i="10"/>
  <c r="T48" i="10" s="1"/>
  <c r="R56" i="10"/>
  <c r="T56" i="10" s="1"/>
  <c r="R64" i="10"/>
  <c r="T64" i="10" s="1"/>
  <c r="R72" i="10"/>
  <c r="T72" i="10" s="1"/>
  <c r="R80" i="10"/>
  <c r="T80" i="10" s="1"/>
  <c r="R88" i="10"/>
  <c r="T88" i="10" s="1"/>
  <c r="R96" i="10"/>
  <c r="T96" i="10" s="1"/>
  <c r="R104" i="10"/>
  <c r="T104" i="10" s="1"/>
  <c r="R112" i="10"/>
  <c r="T112" i="10" s="1"/>
  <c r="R120" i="10"/>
  <c r="T120" i="10" s="1"/>
  <c r="R128" i="10"/>
  <c r="T128" i="10" s="1"/>
  <c r="R136" i="10"/>
  <c r="T136" i="10" s="1"/>
  <c r="R144" i="10"/>
  <c r="T144" i="10" s="1"/>
  <c r="R152" i="10"/>
  <c r="T152" i="10" s="1"/>
  <c r="R160" i="10"/>
  <c r="T160" i="10" s="1"/>
  <c r="R168" i="10"/>
  <c r="T168" i="10" s="1"/>
  <c r="R18" i="10"/>
  <c r="T18" i="10" s="1"/>
  <c r="R74" i="10"/>
  <c r="T74" i="10" s="1"/>
  <c r="R130" i="10"/>
  <c r="T130" i="10" s="1"/>
  <c r="R21" i="10"/>
  <c r="T21" i="10" s="1"/>
  <c r="R37" i="10"/>
  <c r="T37" i="10" s="1"/>
  <c r="R7" i="10"/>
  <c r="T7" i="10" s="1"/>
  <c r="R8" i="10"/>
  <c r="T8" i="10" s="1"/>
  <c r="R9" i="10"/>
  <c r="T9" i="10" s="1"/>
  <c r="R17" i="10"/>
  <c r="T17" i="10" s="1"/>
  <c r="R25" i="10"/>
  <c r="T25" i="10" s="1"/>
  <c r="R33" i="10"/>
  <c r="T33" i="10" s="1"/>
  <c r="R41" i="10"/>
  <c r="T41" i="10" s="1"/>
  <c r="R49" i="10"/>
  <c r="T49" i="10" s="1"/>
  <c r="R57" i="10"/>
  <c r="T57" i="10" s="1"/>
  <c r="R65" i="10"/>
  <c r="T65" i="10" s="1"/>
  <c r="R73" i="10"/>
  <c r="T73" i="10" s="1"/>
  <c r="R81" i="10"/>
  <c r="T81" i="10" s="1"/>
  <c r="R89" i="10"/>
  <c r="T89" i="10" s="1"/>
  <c r="R97" i="10"/>
  <c r="T97" i="10" s="1"/>
  <c r="R105" i="10"/>
  <c r="T105" i="10" s="1"/>
  <c r="R113" i="10"/>
  <c r="T113" i="10" s="1"/>
  <c r="R121" i="10"/>
  <c r="T121" i="10" s="1"/>
  <c r="R129" i="10"/>
  <c r="T129" i="10" s="1"/>
  <c r="R137" i="10"/>
  <c r="T137" i="10" s="1"/>
  <c r="R145" i="10"/>
  <c r="T145" i="10" s="1"/>
  <c r="R153" i="10"/>
  <c r="T153" i="10" s="1"/>
  <c r="R161" i="10"/>
  <c r="T161" i="10" s="1"/>
  <c r="R169" i="10"/>
  <c r="T169" i="10" s="1"/>
  <c r="Z174" i="10"/>
  <c r="Z173" i="10"/>
  <c r="Z172" i="10"/>
  <c r="Z171" i="10"/>
  <c r="Z170" i="10"/>
  <c r="Z169" i="10"/>
  <c r="Z168" i="10"/>
  <c r="Z167" i="10"/>
  <c r="Z166" i="10"/>
  <c r="Z165" i="10"/>
  <c r="Z164" i="10"/>
  <c r="Z163" i="10"/>
  <c r="Z162" i="10"/>
  <c r="Z161" i="10"/>
  <c r="Z160" i="10"/>
  <c r="Z159" i="10"/>
  <c r="Z158" i="10"/>
  <c r="Z157" i="10"/>
  <c r="Z156" i="10"/>
  <c r="Z155" i="10"/>
  <c r="Z154" i="10"/>
  <c r="Z153" i="10"/>
  <c r="Z152" i="10"/>
  <c r="Z151" i="10"/>
  <c r="Z150" i="10"/>
  <c r="Z149" i="10"/>
  <c r="Z148" i="10"/>
  <c r="Z147" i="10"/>
  <c r="Z146" i="10"/>
  <c r="Z145" i="10"/>
  <c r="Z144" i="10"/>
  <c r="Z143" i="10"/>
  <c r="Z142" i="10"/>
  <c r="Z141" i="10"/>
  <c r="Z140" i="10"/>
  <c r="Z139" i="10"/>
  <c r="Z138" i="10"/>
  <c r="Z137" i="10"/>
  <c r="Z136" i="10"/>
  <c r="Z135" i="10"/>
  <c r="Z134" i="10"/>
  <c r="Z133" i="10"/>
  <c r="Z132" i="10"/>
  <c r="Z131" i="10"/>
  <c r="Z130" i="10"/>
  <c r="Z129" i="10"/>
  <c r="Z128" i="10"/>
  <c r="AD128" i="10" s="1"/>
  <c r="AE128" i="10" s="1"/>
  <c r="Z127" i="10"/>
  <c r="Z126" i="10"/>
  <c r="Z125" i="10"/>
  <c r="Z124" i="10"/>
  <c r="Z123" i="10"/>
  <c r="Z122" i="10"/>
  <c r="Z121" i="10"/>
  <c r="Z120" i="10"/>
  <c r="Z119" i="10"/>
  <c r="Z118" i="10"/>
  <c r="Z117" i="10"/>
  <c r="Z116" i="10"/>
  <c r="Z115" i="10"/>
  <c r="Z114" i="10"/>
  <c r="Z113" i="10"/>
  <c r="Z112" i="10"/>
  <c r="Z111" i="10"/>
  <c r="Z110" i="10"/>
  <c r="Z109" i="10"/>
  <c r="Z108" i="10"/>
  <c r="Z107" i="10"/>
  <c r="Z106" i="10"/>
  <c r="Z105" i="10"/>
  <c r="Z104" i="10"/>
  <c r="Z103" i="10"/>
  <c r="Z102" i="10"/>
  <c r="Z101" i="10"/>
  <c r="Z100" i="10"/>
  <c r="Z99" i="10"/>
  <c r="Z98" i="10"/>
  <c r="Z97" i="10"/>
  <c r="AD97" i="10" s="1"/>
  <c r="AE97" i="10" s="1"/>
  <c r="Z96" i="10"/>
  <c r="Z95" i="10"/>
  <c r="Z94" i="10"/>
  <c r="Z93" i="10"/>
  <c r="Z92" i="10"/>
  <c r="Z91" i="10"/>
  <c r="Z90" i="10"/>
  <c r="Z89" i="10"/>
  <c r="Z88" i="10"/>
  <c r="Z87" i="10"/>
  <c r="Z86" i="10"/>
  <c r="Z85" i="10"/>
  <c r="Z84" i="10"/>
  <c r="Z83" i="10"/>
  <c r="Z82" i="10"/>
  <c r="Z81" i="10"/>
  <c r="Z80" i="10"/>
  <c r="Z79" i="10"/>
  <c r="Z78" i="10"/>
  <c r="Z77" i="10"/>
  <c r="Z76" i="10"/>
  <c r="Z75" i="10"/>
  <c r="Z74" i="10"/>
  <c r="Z73" i="10"/>
  <c r="Z72" i="10"/>
  <c r="Z71" i="10"/>
  <c r="Z70" i="10"/>
  <c r="Z69" i="10"/>
  <c r="Z68" i="10"/>
  <c r="Z67" i="10"/>
  <c r="Z66" i="10"/>
  <c r="AD66" i="10" s="1"/>
  <c r="AE66" i="10" s="1"/>
  <c r="Z65" i="10"/>
  <c r="Z64" i="10"/>
  <c r="Z63" i="10"/>
  <c r="Z62" i="10"/>
  <c r="Z61" i="10"/>
  <c r="Z60" i="10"/>
  <c r="Z59" i="10"/>
  <c r="Z58" i="10"/>
  <c r="Z57" i="10"/>
  <c r="Z56" i="10"/>
  <c r="Z55" i="10"/>
  <c r="Z54" i="10"/>
  <c r="Z53" i="10"/>
  <c r="Z52" i="10"/>
  <c r="Z51" i="10"/>
  <c r="Z50" i="10"/>
  <c r="Z49" i="10"/>
  <c r="Z48" i="10"/>
  <c r="Z47" i="10"/>
  <c r="Z46" i="10"/>
  <c r="Z45" i="10"/>
  <c r="Z44" i="10"/>
  <c r="Z43" i="10"/>
  <c r="Z42" i="10"/>
  <c r="Z41" i="10"/>
  <c r="Z40" i="10"/>
  <c r="Z39" i="10"/>
  <c r="Z38" i="10"/>
  <c r="Z37" i="10"/>
  <c r="Z36" i="10"/>
  <c r="AD36" i="10" s="1"/>
  <c r="AE36" i="10" s="1"/>
  <c r="Z35" i="10"/>
  <c r="Z34" i="10"/>
  <c r="Z33" i="10"/>
  <c r="Z32" i="10"/>
  <c r="Z31" i="10"/>
  <c r="Z29" i="10"/>
  <c r="Z27" i="10"/>
  <c r="Z26" i="10"/>
  <c r="Z25" i="10"/>
  <c r="Z24" i="10"/>
  <c r="Z23" i="10"/>
  <c r="Z22" i="10"/>
  <c r="Z21" i="10"/>
  <c r="Z20" i="10"/>
  <c r="Z19" i="10"/>
  <c r="Z18" i="10"/>
  <c r="Z17" i="10"/>
  <c r="Z16" i="10"/>
  <c r="Z15" i="10"/>
  <c r="Z14" i="10"/>
  <c r="Z13" i="10"/>
  <c r="Z12" i="10"/>
  <c r="Z11" i="10"/>
  <c r="Z10" i="10"/>
  <c r="Z8" i="10"/>
  <c r="Z7" i="10"/>
  <c r="Z6" i="10"/>
  <c r="Z5" i="10"/>
  <c r="AD5" i="10" l="1"/>
  <c r="AD6" i="10" s="1"/>
  <c r="AE6" i="10" s="1"/>
  <c r="Z175" i="10"/>
  <c r="S176" i="10"/>
  <c r="R175" i="10"/>
  <c r="T175" i="10" s="1"/>
  <c r="Z9" i="10"/>
  <c r="D177" i="10"/>
  <c r="I176" i="10"/>
  <c r="AM176" i="10"/>
  <c r="AD98" i="10"/>
  <c r="AE98" i="10" s="1"/>
  <c r="AD129" i="10"/>
  <c r="AE129" i="10" s="1"/>
  <c r="AD67" i="10"/>
  <c r="AE67" i="10" s="1"/>
  <c r="AD37" i="10"/>
  <c r="AE37" i="10" s="1"/>
  <c r="Z30" i="10"/>
  <c r="Z28" i="10"/>
  <c r="AE5" i="10" l="1"/>
  <c r="Z176" i="10"/>
  <c r="H176" i="10"/>
  <c r="S177" i="10"/>
  <c r="AD99" i="10"/>
  <c r="AE99" i="10" s="1"/>
  <c r="R176" i="10"/>
  <c r="T176" i="10" s="1"/>
  <c r="D178" i="10"/>
  <c r="I177" i="10"/>
  <c r="AM177" i="10"/>
  <c r="AD7" i="10"/>
  <c r="AE7" i="10" s="1"/>
  <c r="AD130" i="10"/>
  <c r="AE130" i="10" s="1"/>
  <c r="AD68" i="10"/>
  <c r="AE68" i="10" s="1"/>
  <c r="AD38" i="10"/>
  <c r="AE38" i="10" s="1"/>
  <c r="Z177" i="10" l="1"/>
  <c r="H177" i="10"/>
  <c r="S178" i="10"/>
  <c r="AD100" i="10"/>
  <c r="AE100" i="10" s="1"/>
  <c r="X126" i="10"/>
  <c r="X68" i="10"/>
  <c r="X94" i="10"/>
  <c r="X46" i="10"/>
  <c r="X110" i="10"/>
  <c r="R177" i="10"/>
  <c r="T177" i="10" s="1"/>
  <c r="D179" i="10"/>
  <c r="I178" i="10"/>
  <c r="H178" i="10" s="1"/>
  <c r="AM178" i="10"/>
  <c r="X27" i="10"/>
  <c r="X175" i="10"/>
  <c r="X122" i="10"/>
  <c r="X170" i="10"/>
  <c r="AD8" i="10"/>
  <c r="AE8" i="10" s="1"/>
  <c r="AD39" i="10"/>
  <c r="AE39" i="10" s="1"/>
  <c r="AD131" i="10"/>
  <c r="AE131" i="10" s="1"/>
  <c r="AD69" i="10"/>
  <c r="AE69" i="10" s="1"/>
  <c r="Z178" i="10" l="1"/>
  <c r="S179" i="10"/>
  <c r="X78" i="10"/>
  <c r="AD101" i="10"/>
  <c r="AE101" i="10" s="1"/>
  <c r="X67" i="10"/>
  <c r="X88" i="10"/>
  <c r="X83" i="10"/>
  <c r="D180" i="10"/>
  <c r="I179" i="10"/>
  <c r="AM179" i="10"/>
  <c r="X99" i="10"/>
  <c r="R178" i="10"/>
  <c r="T178" i="10" s="1"/>
  <c r="X120" i="10"/>
  <c r="X152" i="10"/>
  <c r="X89" i="10"/>
  <c r="X153" i="10"/>
  <c r="Y153" i="10" s="1"/>
  <c r="AD9" i="10"/>
  <c r="AE9" i="10" s="1"/>
  <c r="AD132" i="10"/>
  <c r="AE132" i="10" s="1"/>
  <c r="AD70" i="10"/>
  <c r="AE70" i="10" s="1"/>
  <c r="AD40" i="10"/>
  <c r="AE40" i="10" s="1"/>
  <c r="Z179" i="10" l="1"/>
  <c r="H179" i="10"/>
  <c r="S180" i="10"/>
  <c r="AD102" i="10"/>
  <c r="AE102" i="10" s="1"/>
  <c r="X38" i="10"/>
  <c r="Y38" i="10" s="1"/>
  <c r="X111" i="10"/>
  <c r="X105" i="10"/>
  <c r="R179" i="10"/>
  <c r="T179" i="10" s="1"/>
  <c r="D181" i="10"/>
  <c r="I180" i="10"/>
  <c r="AM180" i="10"/>
  <c r="X30" i="10"/>
  <c r="Y30" i="10" s="1"/>
  <c r="X14" i="10"/>
  <c r="Y14" i="10" s="1"/>
  <c r="X142" i="10"/>
  <c r="X62" i="10"/>
  <c r="X16" i="10"/>
  <c r="Y16" i="10" s="1"/>
  <c r="X158" i="10"/>
  <c r="X137" i="10"/>
  <c r="X72" i="10"/>
  <c r="X41" i="10"/>
  <c r="X57" i="10"/>
  <c r="Y57" i="10" s="1"/>
  <c r="X121" i="10"/>
  <c r="X98" i="10"/>
  <c r="X100" i="10"/>
  <c r="X143" i="10"/>
  <c r="X25" i="10"/>
  <c r="Y25" i="10" s="1"/>
  <c r="X6" i="10"/>
  <c r="Y6" i="10" s="1"/>
  <c r="X15" i="10"/>
  <c r="Y15" i="10" s="1"/>
  <c r="AD10" i="10"/>
  <c r="AE10" i="10" s="1"/>
  <c r="AD41" i="10"/>
  <c r="AE41" i="10" s="1"/>
  <c r="AD71" i="10"/>
  <c r="AE71" i="10" s="1"/>
  <c r="AD133" i="10"/>
  <c r="AE133" i="10" s="1"/>
  <c r="Y170" i="10"/>
  <c r="Y27" i="10"/>
  <c r="Y68" i="10"/>
  <c r="Z180" i="10" l="1"/>
  <c r="H180" i="10"/>
  <c r="S181" i="10"/>
  <c r="AD103" i="10"/>
  <c r="AE103" i="10" s="1"/>
  <c r="X151" i="10"/>
  <c r="X9" i="10"/>
  <c r="Y9" i="10" s="1"/>
  <c r="X5" i="10"/>
  <c r="Y5" i="10" s="1"/>
  <c r="AA5" i="10" s="1"/>
  <c r="AB5" i="10" s="1"/>
  <c r="X31" i="10"/>
  <c r="Y31" i="10" s="1"/>
  <c r="X117" i="10"/>
  <c r="X139" i="10"/>
  <c r="X155" i="10"/>
  <c r="X52" i="10"/>
  <c r="Y52" i="10" s="1"/>
  <c r="X135" i="10"/>
  <c r="X53" i="10"/>
  <c r="Y53" i="10" s="1"/>
  <c r="X129" i="10"/>
  <c r="Y129" i="10" s="1"/>
  <c r="X165" i="10"/>
  <c r="Y165" i="10" s="1"/>
  <c r="X97" i="10"/>
  <c r="Y97" i="10" s="1"/>
  <c r="X145" i="10"/>
  <c r="X130" i="10"/>
  <c r="Y130" i="10" s="1"/>
  <c r="X118" i="10"/>
  <c r="Y118" i="10" s="1"/>
  <c r="R180" i="10"/>
  <c r="T180" i="10" s="1"/>
  <c r="X70" i="10"/>
  <c r="Y70" i="10" s="1"/>
  <c r="X26" i="10"/>
  <c r="Y26" i="10" s="1"/>
  <c r="X64" i="10"/>
  <c r="Y64" i="10" s="1"/>
  <c r="D182" i="10"/>
  <c r="I181" i="10"/>
  <c r="AM181" i="10"/>
  <c r="X149" i="10"/>
  <c r="X132" i="10"/>
  <c r="Y132" i="10" s="1"/>
  <c r="X168" i="10"/>
  <c r="Y168" i="10" s="1"/>
  <c r="X128" i="10"/>
  <c r="X114" i="10"/>
  <c r="X8" i="10"/>
  <c r="Y8" i="10" s="1"/>
  <c r="X39" i="10"/>
  <c r="Y39" i="10" s="1"/>
  <c r="X79" i="10"/>
  <c r="X146" i="10"/>
  <c r="Y146" i="10" s="1"/>
  <c r="X101" i="10"/>
  <c r="X123" i="10"/>
  <c r="X127" i="10"/>
  <c r="Y127" i="10" s="1"/>
  <c r="X51" i="10"/>
  <c r="Y51" i="10" s="1"/>
  <c r="X92" i="10"/>
  <c r="Y92" i="10" s="1"/>
  <c r="X33" i="10"/>
  <c r="Y33" i="10" s="1"/>
  <c r="X133" i="10"/>
  <c r="X35" i="10"/>
  <c r="Y35" i="10" s="1"/>
  <c r="X141" i="10"/>
  <c r="X58" i="10"/>
  <c r="Y58" i="10" s="1"/>
  <c r="X164" i="10"/>
  <c r="Y164" i="10" s="1"/>
  <c r="X10" i="10"/>
  <c r="Y10" i="10" s="1"/>
  <c r="X102" i="10"/>
  <c r="Y102" i="10" s="1"/>
  <c r="X172" i="10"/>
  <c r="Y172" i="10" s="1"/>
  <c r="X86" i="10"/>
  <c r="Y86" i="10" s="1"/>
  <c r="X80" i="10"/>
  <c r="Y80" i="10" s="1"/>
  <c r="X136" i="10"/>
  <c r="X43" i="10"/>
  <c r="Y43" i="10" s="1"/>
  <c r="X76" i="10"/>
  <c r="Y76" i="10" s="1"/>
  <c r="X167" i="10"/>
  <c r="Y167" i="10" s="1"/>
  <c r="X140" i="10"/>
  <c r="Y140" i="10" s="1"/>
  <c r="X150" i="10"/>
  <c r="X55" i="10"/>
  <c r="Y55" i="10" s="1"/>
  <c r="X104" i="10"/>
  <c r="X90" i="10"/>
  <c r="X134" i="10"/>
  <c r="X42" i="10"/>
  <c r="Y42" i="10" s="1"/>
  <c r="X162" i="10"/>
  <c r="Y162" i="10" s="1"/>
  <c r="X163" i="10"/>
  <c r="Y163" i="10" s="1"/>
  <c r="X21" i="10"/>
  <c r="Y21" i="10" s="1"/>
  <c r="X11" i="10"/>
  <c r="Y11" i="10" s="1"/>
  <c r="X147" i="10"/>
  <c r="X60" i="10"/>
  <c r="Y60" i="10" s="1"/>
  <c r="X95" i="10"/>
  <c r="X148" i="10"/>
  <c r="X34" i="10"/>
  <c r="Y34" i="10" s="1"/>
  <c r="X106" i="10"/>
  <c r="X96" i="10"/>
  <c r="X84" i="10"/>
  <c r="X85" i="10"/>
  <c r="Y85" i="10" s="1"/>
  <c r="X116" i="10"/>
  <c r="Y116" i="10" s="1"/>
  <c r="X40" i="10"/>
  <c r="Y40" i="10" s="1"/>
  <c r="X49" i="10"/>
  <c r="Y49" i="10" s="1"/>
  <c r="X7" i="10"/>
  <c r="Y7" i="10" s="1"/>
  <c r="X28" i="10"/>
  <c r="Y28" i="10" s="1"/>
  <c r="X19" i="10"/>
  <c r="Y19" i="10" s="1"/>
  <c r="X166" i="10"/>
  <c r="Y166" i="10" s="1"/>
  <c r="X73" i="10"/>
  <c r="Y73" i="10" s="1"/>
  <c r="X56" i="10"/>
  <c r="Y56" i="10" s="1"/>
  <c r="X50" i="10"/>
  <c r="Y50" i="10" s="1"/>
  <c r="X44" i="10"/>
  <c r="Y44" i="10" s="1"/>
  <c r="X154" i="10"/>
  <c r="X91" i="10"/>
  <c r="Y91" i="10" s="1"/>
  <c r="X45" i="10"/>
  <c r="Y45" i="10" s="1"/>
  <c r="X81" i="10"/>
  <c r="X23" i="10"/>
  <c r="Y23" i="10" s="1"/>
  <c r="X20" i="10"/>
  <c r="Y20" i="10" s="1"/>
  <c r="X93" i="10"/>
  <c r="Y93" i="10" s="1"/>
  <c r="X29" i="10"/>
  <c r="Y29" i="10" s="1"/>
  <c r="X173" i="10"/>
  <c r="Y173" i="10" s="1"/>
  <c r="X24" i="10"/>
  <c r="Y24" i="10" s="1"/>
  <c r="X156" i="10"/>
  <c r="X124" i="10"/>
  <c r="X107" i="10"/>
  <c r="X144" i="10"/>
  <c r="X109" i="10"/>
  <c r="X59" i="10"/>
  <c r="Y59" i="10" s="1"/>
  <c r="X17" i="10"/>
  <c r="Y17" i="10" s="1"/>
  <c r="X65" i="10"/>
  <c r="Y65" i="10" s="1"/>
  <c r="X37" i="10"/>
  <c r="Y37" i="10" s="1"/>
  <c r="X176" i="10"/>
  <c r="Y176" i="10" s="1"/>
  <c r="X171" i="10"/>
  <c r="Y171" i="10" s="1"/>
  <c r="X36" i="10"/>
  <c r="Y36" i="10" s="1"/>
  <c r="X32" i="10"/>
  <c r="Y32" i="10" s="1"/>
  <c r="X75" i="10"/>
  <c r="X138" i="10"/>
  <c r="X108" i="10"/>
  <c r="X157" i="10"/>
  <c r="X159" i="10"/>
  <c r="X71" i="10"/>
  <c r="Y71" i="10" s="1"/>
  <c r="X54" i="10"/>
  <c r="Y54" i="10" s="1"/>
  <c r="X74" i="10"/>
  <c r="X103" i="10"/>
  <c r="Y103" i="10" s="1"/>
  <c r="X61" i="10"/>
  <c r="Y61" i="10" s="1"/>
  <c r="X13" i="10"/>
  <c r="Y13" i="10" s="1"/>
  <c r="X63" i="10"/>
  <c r="Y63" i="10" s="1"/>
  <c r="X22" i="10"/>
  <c r="Y22" i="10" s="1"/>
  <c r="X48" i="10"/>
  <c r="Y48" i="10" s="1"/>
  <c r="X47" i="10"/>
  <c r="Y47" i="10" s="1"/>
  <c r="X87" i="10"/>
  <c r="X115" i="10"/>
  <c r="Y115" i="10" s="1"/>
  <c r="X131" i="10"/>
  <c r="Y131" i="10" s="1"/>
  <c r="X18" i="10"/>
  <c r="Y18" i="10" s="1"/>
  <c r="X125" i="10"/>
  <c r="Y125" i="10" s="1"/>
  <c r="X69" i="10"/>
  <c r="X119" i="10"/>
  <c r="Y119" i="10" s="1"/>
  <c r="X82" i="10"/>
  <c r="X160" i="10"/>
  <c r="Y160" i="10" s="1"/>
  <c r="X113" i="10"/>
  <c r="X169" i="10"/>
  <c r="Y169" i="10" s="1"/>
  <c r="X112" i="10"/>
  <c r="Y112" i="10" s="1"/>
  <c r="X12" i="10"/>
  <c r="Y12" i="10" s="1"/>
  <c r="X174" i="10"/>
  <c r="Y174" i="10" s="1"/>
  <c r="X77" i="10"/>
  <c r="Y77" i="10" s="1"/>
  <c r="X66" i="10"/>
  <c r="X161" i="10"/>
  <c r="Y161" i="10" s="1"/>
  <c r="AD11" i="10"/>
  <c r="AE11" i="10" s="1"/>
  <c r="AD134" i="10"/>
  <c r="AE134" i="10" s="1"/>
  <c r="AD42" i="10"/>
  <c r="AE42" i="10" s="1"/>
  <c r="AD72" i="10"/>
  <c r="AE72" i="10" s="1"/>
  <c r="Y62" i="10"/>
  <c r="Y126" i="10"/>
  <c r="Y46" i="10"/>
  <c r="Y41" i="10"/>
  <c r="Y98" i="10"/>
  <c r="Y137" i="10"/>
  <c r="Y100" i="10"/>
  <c r="Y142" i="10"/>
  <c r="Y99" i="10"/>
  <c r="Y94" i="10"/>
  <c r="Y175" i="10"/>
  <c r="Y88" i="10"/>
  <c r="Y121" i="10"/>
  <c r="Z181" i="10" l="1"/>
  <c r="H181" i="10"/>
  <c r="AD104" i="10"/>
  <c r="AE104" i="10" s="1"/>
  <c r="S182" i="10"/>
  <c r="AA6" i="10"/>
  <c r="AB6" i="10" s="1"/>
  <c r="AC6" i="10" s="1"/>
  <c r="R181" i="10"/>
  <c r="T181" i="10" s="1"/>
  <c r="D183" i="10"/>
  <c r="I182" i="10"/>
  <c r="AM182" i="10"/>
  <c r="AD12" i="10"/>
  <c r="AE12" i="10" s="1"/>
  <c r="AA36" i="10"/>
  <c r="AB36" i="10" s="1"/>
  <c r="AA97" i="10"/>
  <c r="AB97" i="10" s="1"/>
  <c r="AD135" i="10"/>
  <c r="AE135" i="10" s="1"/>
  <c r="AD43" i="10"/>
  <c r="AE43" i="10" s="1"/>
  <c r="AD73" i="10"/>
  <c r="AE73" i="10" s="1"/>
  <c r="Y154" i="10"/>
  <c r="Y159" i="10"/>
  <c r="Y152" i="10"/>
  <c r="Y156" i="10"/>
  <c r="Y157" i="10"/>
  <c r="Y158" i="10"/>
  <c r="Y109" i="10"/>
  <c r="Y101" i="10"/>
  <c r="Y136" i="10"/>
  <c r="Y145" i="10"/>
  <c r="Y128" i="10"/>
  <c r="Y67" i="10"/>
  <c r="Y139" i="10"/>
  <c r="Y134" i="10"/>
  <c r="Y155" i="10"/>
  <c r="Y74" i="10"/>
  <c r="Y123" i="10"/>
  <c r="Y114" i="10"/>
  <c r="Y87" i="10"/>
  <c r="Y110" i="10"/>
  <c r="Y104" i="10"/>
  <c r="Y75" i="10"/>
  <c r="Y79" i="10"/>
  <c r="Y69" i="10"/>
  <c r="Y148" i="10"/>
  <c r="Y147" i="10"/>
  <c r="Y117" i="10"/>
  <c r="Y66" i="10"/>
  <c r="Y78" i="10"/>
  <c r="Y81" i="10"/>
  <c r="Y120" i="10"/>
  <c r="Y138" i="10"/>
  <c r="Y150" i="10"/>
  <c r="Y143" i="10"/>
  <c r="Y89" i="10"/>
  <c r="Y96" i="10"/>
  <c r="Y124" i="10"/>
  <c r="Y141" i="10"/>
  <c r="Y122" i="10"/>
  <c r="Y105" i="10"/>
  <c r="Y95" i="10"/>
  <c r="Y90" i="10"/>
  <c r="Y82" i="10"/>
  <c r="Y144" i="10"/>
  <c r="Y83" i="10"/>
  <c r="Y84" i="10"/>
  <c r="Y113" i="10"/>
  <c r="Y135" i="10"/>
  <c r="Y106" i="10"/>
  <c r="Y133" i="10"/>
  <c r="Y107" i="10"/>
  <c r="Y111" i="10"/>
  <c r="Y149" i="10"/>
  <c r="Y72" i="10"/>
  <c r="Y108" i="10"/>
  <c r="Z182" i="10" l="1"/>
  <c r="H182" i="10"/>
  <c r="AD105" i="10"/>
  <c r="AE105" i="10" s="1"/>
  <c r="S183" i="10"/>
  <c r="AA7" i="10"/>
  <c r="AB7" i="10" s="1"/>
  <c r="X177" i="10"/>
  <c r="Y177" i="10" s="1"/>
  <c r="X179" i="10"/>
  <c r="Y179" i="10" s="1"/>
  <c r="AD13" i="10"/>
  <c r="AE13" i="10" s="1"/>
  <c r="R182" i="10"/>
  <c r="T182" i="10" s="1"/>
  <c r="D184" i="10"/>
  <c r="I183" i="10"/>
  <c r="AM183" i="10"/>
  <c r="AA37" i="10"/>
  <c r="AB37" i="10" s="1"/>
  <c r="AA98" i="10"/>
  <c r="AB98" i="10" s="1"/>
  <c r="AD44" i="10"/>
  <c r="AE44" i="10" s="1"/>
  <c r="AA66" i="10"/>
  <c r="AB66" i="10" s="1"/>
  <c r="AA128" i="10"/>
  <c r="AB128" i="10" s="1"/>
  <c r="AD74" i="10"/>
  <c r="AE74" i="10" s="1"/>
  <c r="AD136" i="10"/>
  <c r="AE136" i="10" s="1"/>
  <c r="Y151" i="10"/>
  <c r="Z183" i="10" l="1"/>
  <c r="H183" i="10"/>
  <c r="AD106" i="10"/>
  <c r="S184" i="10"/>
  <c r="AA8" i="10"/>
  <c r="AB8" i="10" s="1"/>
  <c r="AD14" i="10"/>
  <c r="AE14" i="10" s="1"/>
  <c r="R183" i="10"/>
  <c r="T183" i="10" s="1"/>
  <c r="D185" i="10"/>
  <c r="I184" i="10"/>
  <c r="AM184" i="10"/>
  <c r="AA38" i="10"/>
  <c r="AB38" i="10" s="1"/>
  <c r="AA99" i="10"/>
  <c r="AB99" i="10" s="1"/>
  <c r="AA129" i="10"/>
  <c r="AB129" i="10" s="1"/>
  <c r="AA67" i="10"/>
  <c r="AB67" i="10" s="1"/>
  <c r="AD75" i="10"/>
  <c r="AE75" i="10" s="1"/>
  <c r="AD137" i="10"/>
  <c r="AE137" i="10" s="1"/>
  <c r="AD45" i="10"/>
  <c r="AE45" i="10" s="1"/>
  <c r="AD107" i="10" l="1"/>
  <c r="AE107" i="10" s="1"/>
  <c r="AE106" i="10"/>
  <c r="Z184" i="10"/>
  <c r="H184" i="10"/>
  <c r="S185" i="10"/>
  <c r="AA9" i="10"/>
  <c r="AB9" i="10" s="1"/>
  <c r="AD15" i="10"/>
  <c r="AE15" i="10" s="1"/>
  <c r="D186" i="10"/>
  <c r="I185" i="10"/>
  <c r="AM185" i="10"/>
  <c r="X178" i="10"/>
  <c r="Y178" i="10" s="1"/>
  <c r="R184" i="10"/>
  <c r="T184" i="10" s="1"/>
  <c r="AA39" i="10"/>
  <c r="AB39" i="10" s="1"/>
  <c r="AA100" i="10"/>
  <c r="AB100" i="10" s="1"/>
  <c r="AA130" i="10"/>
  <c r="AB130" i="10" s="1"/>
  <c r="AD138" i="10"/>
  <c r="AE138" i="10" s="1"/>
  <c r="AD76" i="10"/>
  <c r="AE76" i="10" s="1"/>
  <c r="AA68" i="10"/>
  <c r="AB68" i="10" s="1"/>
  <c r="AD46" i="10"/>
  <c r="AE46" i="10" s="1"/>
  <c r="AD108" i="10" l="1"/>
  <c r="AE108" i="10" s="1"/>
  <c r="Z185" i="10"/>
  <c r="H185" i="10"/>
  <c r="S186" i="10"/>
  <c r="AA10" i="10"/>
  <c r="AB10" i="10" s="1"/>
  <c r="AD16" i="10"/>
  <c r="AE16" i="10" s="1"/>
  <c r="X182" i="10"/>
  <c r="Y182" i="10" s="1"/>
  <c r="R185" i="10"/>
  <c r="T185" i="10" s="1"/>
  <c r="D187" i="10"/>
  <c r="I186" i="10"/>
  <c r="AM186" i="10"/>
  <c r="AA40" i="10"/>
  <c r="AB40" i="10" s="1"/>
  <c r="AA101" i="10"/>
  <c r="AB101" i="10" s="1"/>
  <c r="AA131" i="10"/>
  <c r="AB131" i="10" s="1"/>
  <c r="AD47" i="10"/>
  <c r="AE47" i="10" s="1"/>
  <c r="AD77" i="10"/>
  <c r="AE77" i="10" s="1"/>
  <c r="AD139" i="10"/>
  <c r="AE139" i="10" s="1"/>
  <c r="AA69" i="10"/>
  <c r="AB69" i="10" s="1"/>
  <c r="AD109" i="10" l="1"/>
  <c r="AE109" i="10" s="1"/>
  <c r="Z186" i="10"/>
  <c r="H186" i="10"/>
  <c r="S187" i="10"/>
  <c r="AD17" i="10"/>
  <c r="AE17" i="10" s="1"/>
  <c r="AA11" i="10"/>
  <c r="AB11" i="10" s="1"/>
  <c r="X183" i="10"/>
  <c r="Y183" i="10" s="1"/>
  <c r="AA41" i="10"/>
  <c r="AB41" i="10" s="1"/>
  <c r="X180" i="10"/>
  <c r="Y180" i="10" s="1"/>
  <c r="R186" i="10"/>
  <c r="T186" i="10" s="1"/>
  <c r="X184" i="10"/>
  <c r="Y184" i="10" s="1"/>
  <c r="D188" i="10"/>
  <c r="I187" i="10"/>
  <c r="AM187" i="10"/>
  <c r="AA102" i="10"/>
  <c r="AB102" i="10" s="1"/>
  <c r="AA132" i="10"/>
  <c r="AB132" i="10" s="1"/>
  <c r="AA70" i="10"/>
  <c r="AB70" i="10" s="1"/>
  <c r="AD140" i="10"/>
  <c r="AE140" i="10" s="1"/>
  <c r="AD78" i="10"/>
  <c r="AE78" i="10" s="1"/>
  <c r="AD48" i="10"/>
  <c r="AE48" i="10" s="1"/>
  <c r="AD110" i="10" l="1"/>
  <c r="AE110" i="10" s="1"/>
  <c r="Z187" i="10"/>
  <c r="H187" i="10"/>
  <c r="S188" i="10"/>
  <c r="AD18" i="10"/>
  <c r="AE18" i="10" s="1"/>
  <c r="AA12" i="10"/>
  <c r="AB12" i="10" s="1"/>
  <c r="AA42" i="10"/>
  <c r="AB42" i="10" s="1"/>
  <c r="X181" i="10"/>
  <c r="Y181" i="10" s="1"/>
  <c r="R187" i="10"/>
  <c r="T187" i="10" s="1"/>
  <c r="D189" i="10"/>
  <c r="I188" i="10"/>
  <c r="AM188" i="10"/>
  <c r="AA133" i="10"/>
  <c r="AB133" i="10" s="1"/>
  <c r="AA103" i="10"/>
  <c r="AB103" i="10" s="1"/>
  <c r="AD141" i="10"/>
  <c r="AE141" i="10" s="1"/>
  <c r="AA71" i="10"/>
  <c r="AB71" i="10" s="1"/>
  <c r="AD49" i="10"/>
  <c r="AE49" i="10" s="1"/>
  <c r="AD79" i="10"/>
  <c r="AE79" i="10" s="1"/>
  <c r="AD111" i="10" l="1"/>
  <c r="AE111" i="10" s="1"/>
  <c r="Z188" i="10"/>
  <c r="H188" i="10"/>
  <c r="S189" i="10"/>
  <c r="AD19" i="10"/>
  <c r="AE19" i="10" s="1"/>
  <c r="AA13" i="10"/>
  <c r="AB13" i="10" s="1"/>
  <c r="AA134" i="10"/>
  <c r="AB134" i="10" s="1"/>
  <c r="AA43" i="10"/>
  <c r="AB43" i="10" s="1"/>
  <c r="R188" i="10"/>
  <c r="T188" i="10" s="1"/>
  <c r="D190" i="10"/>
  <c r="I189" i="10"/>
  <c r="AM189" i="10"/>
  <c r="X186" i="10"/>
  <c r="Y186" i="10" s="1"/>
  <c r="AA104" i="10"/>
  <c r="AB104" i="10" s="1"/>
  <c r="AA72" i="10"/>
  <c r="AB72" i="10" s="1"/>
  <c r="AD142" i="10"/>
  <c r="AE142" i="10" s="1"/>
  <c r="AD80" i="10"/>
  <c r="AE80" i="10" s="1"/>
  <c r="AD50" i="10"/>
  <c r="AE50" i="10" s="1"/>
  <c r="AD112" i="10" l="1"/>
  <c r="AE112" i="10" s="1"/>
  <c r="Z189" i="10"/>
  <c r="H189" i="10"/>
  <c r="AD20" i="10"/>
  <c r="AE20" i="10" s="1"/>
  <c r="S190" i="10"/>
  <c r="AA44" i="10"/>
  <c r="AB44" i="10" s="1"/>
  <c r="AA14" i="10"/>
  <c r="AB14" i="10" s="1"/>
  <c r="AA135" i="10"/>
  <c r="AB135" i="10" s="1"/>
  <c r="D191" i="10"/>
  <c r="I190" i="10"/>
  <c r="AM190" i="10"/>
  <c r="R189" i="10"/>
  <c r="T189" i="10" s="1"/>
  <c r="AA105" i="10"/>
  <c r="AB105" i="10" s="1"/>
  <c r="AD51" i="10"/>
  <c r="AE51" i="10" s="1"/>
  <c r="AD143" i="10"/>
  <c r="AE143" i="10" s="1"/>
  <c r="AD81" i="10"/>
  <c r="AE81" i="10" s="1"/>
  <c r="AA73" i="10"/>
  <c r="AB73" i="10" s="1"/>
  <c r="AD113" i="10" l="1"/>
  <c r="AE113" i="10" s="1"/>
  <c r="AA45" i="10"/>
  <c r="AD21" i="10"/>
  <c r="Z190" i="10"/>
  <c r="H190" i="10"/>
  <c r="S191" i="10"/>
  <c r="AA136" i="10"/>
  <c r="AB136" i="10" s="1"/>
  <c r="AA15" i="10"/>
  <c r="AB15" i="10" s="1"/>
  <c r="X187" i="10"/>
  <c r="Y187" i="10" s="1"/>
  <c r="R190" i="10"/>
  <c r="T190" i="10" s="1"/>
  <c r="D192" i="10"/>
  <c r="I191" i="10"/>
  <c r="AM191" i="10"/>
  <c r="AA106" i="10"/>
  <c r="AB106" i="10" s="1"/>
  <c r="AD144" i="10"/>
  <c r="AE144" i="10" s="1"/>
  <c r="AA74" i="10"/>
  <c r="AB74" i="10" s="1"/>
  <c r="AD82" i="10"/>
  <c r="AE82" i="10" s="1"/>
  <c r="AD52" i="10"/>
  <c r="AE52" i="10" s="1"/>
  <c r="AD114" i="10" l="1"/>
  <c r="AE114" i="10" s="1"/>
  <c r="AD22" i="10"/>
  <c r="AE22" i="10" s="1"/>
  <c r="AE21" i="10"/>
  <c r="AA46" i="10"/>
  <c r="AB46" i="10" s="1"/>
  <c r="AB45" i="10"/>
  <c r="Z191" i="10"/>
  <c r="H191" i="10"/>
  <c r="AA137" i="10"/>
  <c r="AB137" i="10" s="1"/>
  <c r="S192" i="10"/>
  <c r="AA16" i="10"/>
  <c r="AB16" i="10" s="1"/>
  <c r="X185" i="10"/>
  <c r="Y185" i="10" s="1"/>
  <c r="R191" i="10"/>
  <c r="T191" i="10" s="1"/>
  <c r="D193" i="10"/>
  <c r="I192" i="10"/>
  <c r="AM192" i="10"/>
  <c r="AA107" i="10"/>
  <c r="AB107" i="10" s="1"/>
  <c r="AD53" i="10"/>
  <c r="AE53" i="10" s="1"/>
  <c r="AD145" i="10"/>
  <c r="AE145" i="10" s="1"/>
  <c r="AD83" i="10"/>
  <c r="AE83" i="10" s="1"/>
  <c r="AA75" i="10"/>
  <c r="AB75" i="10" s="1"/>
  <c r="AD115" i="10"/>
  <c r="AE115" i="10" s="1"/>
  <c r="AA47" i="10" l="1"/>
  <c r="AB47" i="10" s="1"/>
  <c r="AD23" i="10"/>
  <c r="AE23" i="10" s="1"/>
  <c r="AA138" i="10"/>
  <c r="AB138" i="10" s="1"/>
  <c r="Z192" i="10"/>
  <c r="H192" i="10"/>
  <c r="S193" i="10"/>
  <c r="AA17" i="10"/>
  <c r="AB17" i="10" s="1"/>
  <c r="X189" i="10"/>
  <c r="Y189" i="10" s="1"/>
  <c r="D194" i="10"/>
  <c r="I193" i="10"/>
  <c r="AM193" i="10"/>
  <c r="X190" i="10"/>
  <c r="Y190" i="10" s="1"/>
  <c r="R192" i="10"/>
  <c r="T192" i="10" s="1"/>
  <c r="AA108" i="10"/>
  <c r="AB108" i="10" s="1"/>
  <c r="AD84" i="10"/>
  <c r="AE84" i="10" s="1"/>
  <c r="AA76" i="10"/>
  <c r="AB76" i="10" s="1"/>
  <c r="AD116" i="10"/>
  <c r="AE116" i="10" s="1"/>
  <c r="AD146" i="10"/>
  <c r="AE146" i="10" s="1"/>
  <c r="AD54" i="10"/>
  <c r="AE54" i="10" s="1"/>
  <c r="AA48" i="10" l="1"/>
  <c r="AB48" i="10" s="1"/>
  <c r="AD24" i="10"/>
  <c r="AE24" i="10" s="1"/>
  <c r="AA139" i="10"/>
  <c r="AB139" i="10" s="1"/>
  <c r="Z193" i="10"/>
  <c r="H193" i="10"/>
  <c r="S194" i="10"/>
  <c r="AA18" i="10"/>
  <c r="AB18" i="10" s="1"/>
  <c r="R193" i="10"/>
  <c r="T193" i="10" s="1"/>
  <c r="D195" i="10"/>
  <c r="I194" i="10"/>
  <c r="AM194" i="10"/>
  <c r="AA109" i="10"/>
  <c r="AB109" i="10" s="1"/>
  <c r="AD117" i="10"/>
  <c r="AE117" i="10" s="1"/>
  <c r="AD85" i="10"/>
  <c r="AE85" i="10" s="1"/>
  <c r="AD55" i="10"/>
  <c r="AE55" i="10" s="1"/>
  <c r="AD147" i="10"/>
  <c r="AE147" i="10" s="1"/>
  <c r="AA77" i="10"/>
  <c r="AB77" i="10" s="1"/>
  <c r="AA49" i="10" l="1"/>
  <c r="AB49" i="10" s="1"/>
  <c r="AD25" i="10"/>
  <c r="AE25" i="10" s="1"/>
  <c r="AA140" i="10"/>
  <c r="AB140" i="10" s="1"/>
  <c r="Z194" i="10"/>
  <c r="H194" i="10"/>
  <c r="S195" i="10"/>
  <c r="AA19" i="10"/>
  <c r="AB19" i="10" s="1"/>
  <c r="X191" i="10"/>
  <c r="Y191" i="10" s="1"/>
  <c r="R194" i="10"/>
  <c r="T194" i="10" s="1"/>
  <c r="D196" i="10"/>
  <c r="I195" i="10"/>
  <c r="AM195" i="10"/>
  <c r="X188" i="10"/>
  <c r="Y188" i="10" s="1"/>
  <c r="AA110" i="10"/>
  <c r="AB110" i="10" s="1"/>
  <c r="AD118" i="10"/>
  <c r="AE118" i="10" s="1"/>
  <c r="AA78" i="10"/>
  <c r="AB78" i="10" s="1"/>
  <c r="AD148" i="10"/>
  <c r="AE148" i="10" s="1"/>
  <c r="AD56" i="10"/>
  <c r="AE56" i="10" s="1"/>
  <c r="AD86" i="10"/>
  <c r="AE86" i="10" s="1"/>
  <c r="AD26" i="10"/>
  <c r="AE26" i="10" s="1"/>
  <c r="AA50" i="10"/>
  <c r="AB50" i="10" s="1"/>
  <c r="AA141" i="10" l="1"/>
  <c r="AB141" i="10" s="1"/>
  <c r="Z195" i="10"/>
  <c r="H195" i="10"/>
  <c r="S196" i="10"/>
  <c r="AA20" i="10"/>
  <c r="AB20" i="10" s="1"/>
  <c r="X192" i="10"/>
  <c r="Y192" i="10" s="1"/>
  <c r="R195" i="10"/>
  <c r="T195" i="10" s="1"/>
  <c r="D197" i="10"/>
  <c r="I196" i="10"/>
  <c r="AM196" i="10"/>
  <c r="AA111" i="10"/>
  <c r="AB111" i="10" s="1"/>
  <c r="AD87" i="10"/>
  <c r="AE87" i="10" s="1"/>
  <c r="AD149" i="10"/>
  <c r="AE149" i="10" s="1"/>
  <c r="AD57" i="10"/>
  <c r="AE57" i="10" s="1"/>
  <c r="AD27" i="10"/>
  <c r="AE27" i="10" s="1"/>
  <c r="AA79" i="10"/>
  <c r="AB79" i="10" s="1"/>
  <c r="AD119" i="10"/>
  <c r="AE119" i="10" s="1"/>
  <c r="AA51" i="10"/>
  <c r="AB51" i="10" s="1"/>
  <c r="AA142" i="10" l="1"/>
  <c r="AB142" i="10" s="1"/>
  <c r="Z196" i="10"/>
  <c r="H196" i="10"/>
  <c r="S197" i="10"/>
  <c r="AA21" i="10"/>
  <c r="AB21" i="10" s="1"/>
  <c r="X193" i="10"/>
  <c r="Y193" i="10" s="1"/>
  <c r="R196" i="10"/>
  <c r="T196" i="10" s="1"/>
  <c r="D198" i="10"/>
  <c r="I197" i="10"/>
  <c r="AM197" i="10"/>
  <c r="AA112" i="10"/>
  <c r="AB112" i="10" s="1"/>
  <c r="AD28" i="10"/>
  <c r="AE28" i="10" s="1"/>
  <c r="AD150" i="10"/>
  <c r="AE150" i="10" s="1"/>
  <c r="AD120" i="10"/>
  <c r="AE120" i="10" s="1"/>
  <c r="AD88" i="10"/>
  <c r="AE88" i="10" s="1"/>
  <c r="AA80" i="10"/>
  <c r="AB80" i="10" s="1"/>
  <c r="AD58" i="10"/>
  <c r="AE58" i="10" s="1"/>
  <c r="AA52" i="10"/>
  <c r="AB52" i="10" s="1"/>
  <c r="AA143" i="10" l="1"/>
  <c r="AB143" i="10" s="1"/>
  <c r="Z197" i="10"/>
  <c r="H197" i="10"/>
  <c r="S198" i="10"/>
  <c r="AA22" i="10"/>
  <c r="AB22" i="10" s="1"/>
  <c r="X194" i="10"/>
  <c r="Y194" i="10" s="1"/>
  <c r="D199" i="10"/>
  <c r="I198" i="10"/>
  <c r="AM198" i="10"/>
  <c r="R197" i="10"/>
  <c r="T197" i="10" s="1"/>
  <c r="AA113" i="10"/>
  <c r="AB113" i="10" s="1"/>
  <c r="AD59" i="10"/>
  <c r="AE59" i="10" s="1"/>
  <c r="AD121" i="10"/>
  <c r="AE121" i="10" s="1"/>
  <c r="AA81" i="10"/>
  <c r="AB81" i="10" s="1"/>
  <c r="AD151" i="10"/>
  <c r="AE151" i="10" s="1"/>
  <c r="AD29" i="10"/>
  <c r="AE29" i="10" s="1"/>
  <c r="AD89" i="10"/>
  <c r="AE89" i="10" s="1"/>
  <c r="AA53" i="10"/>
  <c r="AB53" i="10" s="1"/>
  <c r="AA144" i="10" l="1"/>
  <c r="AB144" i="10" s="1"/>
  <c r="Z198" i="10"/>
  <c r="H198" i="10"/>
  <c r="S199" i="10"/>
  <c r="AA23" i="10"/>
  <c r="AB23" i="10" s="1"/>
  <c r="X195" i="10"/>
  <c r="Y195" i="10" s="1"/>
  <c r="R198" i="10"/>
  <c r="T198" i="10" s="1"/>
  <c r="D200" i="10"/>
  <c r="I199" i="10"/>
  <c r="AM199" i="10"/>
  <c r="AA114" i="10"/>
  <c r="AB114" i="10" s="1"/>
  <c r="AD122" i="10"/>
  <c r="AE122" i="10" s="1"/>
  <c r="AD90" i="10"/>
  <c r="AE90" i="10" s="1"/>
  <c r="AD152" i="10"/>
  <c r="AE152" i="10" s="1"/>
  <c r="AD30" i="10"/>
  <c r="AE30" i="10" s="1"/>
  <c r="AA82" i="10"/>
  <c r="AB82" i="10" s="1"/>
  <c r="AD60" i="10"/>
  <c r="AE60" i="10" s="1"/>
  <c r="AA54" i="10"/>
  <c r="AB54" i="10" s="1"/>
  <c r="AA145" i="10" l="1"/>
  <c r="AB145" i="10" s="1"/>
  <c r="Z199" i="10"/>
  <c r="H199" i="10"/>
  <c r="S200" i="10"/>
  <c r="AA24" i="10"/>
  <c r="AB24" i="10" s="1"/>
  <c r="X196" i="10"/>
  <c r="Y196" i="10" s="1"/>
  <c r="R199" i="10"/>
  <c r="T199" i="10" s="1"/>
  <c r="D201" i="10"/>
  <c r="I200" i="10"/>
  <c r="AM200" i="10"/>
  <c r="AA115" i="10"/>
  <c r="AB115" i="10" s="1"/>
  <c r="AA83" i="10"/>
  <c r="AB83" i="10" s="1"/>
  <c r="AD31" i="10"/>
  <c r="AE31" i="10" s="1"/>
  <c r="AD153" i="10"/>
  <c r="AE153" i="10" s="1"/>
  <c r="AD91" i="10"/>
  <c r="AE91" i="10" s="1"/>
  <c r="AD123" i="10"/>
  <c r="AE123" i="10" s="1"/>
  <c r="AD61" i="10"/>
  <c r="AE61" i="10" s="1"/>
  <c r="AA55" i="10"/>
  <c r="AB55" i="10" s="1"/>
  <c r="AA146" i="10" l="1"/>
  <c r="AB146" i="10" s="1"/>
  <c r="Z200" i="10"/>
  <c r="H200" i="10"/>
  <c r="S201" i="10"/>
  <c r="AA25" i="10"/>
  <c r="AB25" i="10" s="1"/>
  <c r="R200" i="10"/>
  <c r="T200" i="10" s="1"/>
  <c r="D202" i="10"/>
  <c r="I201" i="10"/>
  <c r="AM201" i="10"/>
  <c r="AA116" i="10"/>
  <c r="AB116" i="10" s="1"/>
  <c r="AD62" i="10"/>
  <c r="AE62" i="10" s="1"/>
  <c r="AD124" i="10"/>
  <c r="AE124" i="10" s="1"/>
  <c r="AD154" i="10"/>
  <c r="AE154" i="10" s="1"/>
  <c r="AD92" i="10"/>
  <c r="AE92" i="10" s="1"/>
  <c r="AD32" i="10"/>
  <c r="AE32" i="10" s="1"/>
  <c r="AA84" i="10"/>
  <c r="AB84" i="10" s="1"/>
  <c r="AA147" i="10"/>
  <c r="AB147" i="10" s="1"/>
  <c r="AA56" i="10"/>
  <c r="AB56" i="10" s="1"/>
  <c r="Z201" i="10" l="1"/>
  <c r="H201" i="10"/>
  <c r="S202" i="10"/>
  <c r="AA26" i="10"/>
  <c r="AB26" i="10" s="1"/>
  <c r="R201" i="10"/>
  <c r="T201" i="10" s="1"/>
  <c r="D203" i="10"/>
  <c r="I202" i="10"/>
  <c r="AM202" i="10"/>
  <c r="X199" i="10"/>
  <c r="Y199" i="10" s="1"/>
  <c r="AA117" i="10"/>
  <c r="AB117" i="10" s="1"/>
  <c r="AD33" i="10"/>
  <c r="AE33" i="10" s="1"/>
  <c r="AD155" i="10"/>
  <c r="AE155" i="10" s="1"/>
  <c r="AD63" i="10"/>
  <c r="AE63" i="10" s="1"/>
  <c r="AD125" i="10"/>
  <c r="AE125" i="10" s="1"/>
  <c r="AD93" i="10"/>
  <c r="AE93" i="10" s="1"/>
  <c r="AA85" i="10"/>
  <c r="AB85" i="10" s="1"/>
  <c r="AA57" i="10"/>
  <c r="AB57" i="10" s="1"/>
  <c r="AA148" i="10"/>
  <c r="AB148" i="10" s="1"/>
  <c r="Z202" i="10" l="1"/>
  <c r="H202" i="10"/>
  <c r="S203" i="10"/>
  <c r="AA27" i="10"/>
  <c r="AB27" i="10" s="1"/>
  <c r="R202" i="10"/>
  <c r="T202" i="10" s="1"/>
  <c r="D204" i="10"/>
  <c r="I203" i="10"/>
  <c r="AM203" i="10"/>
  <c r="AD156" i="10"/>
  <c r="AE156" i="10" s="1"/>
  <c r="AA118" i="10"/>
  <c r="AB118" i="10" s="1"/>
  <c r="AD126" i="10"/>
  <c r="AE126" i="10" s="1"/>
  <c r="AA86" i="10"/>
  <c r="AB86" i="10" s="1"/>
  <c r="AD64" i="10"/>
  <c r="AE64" i="10" s="1"/>
  <c r="AD94" i="10"/>
  <c r="AE94" i="10" s="1"/>
  <c r="AD34" i="10"/>
  <c r="AE34" i="10" s="1"/>
  <c r="AA149" i="10"/>
  <c r="AB149" i="10" s="1"/>
  <c r="AA58" i="10"/>
  <c r="AB58" i="10" s="1"/>
  <c r="Z203" i="10" l="1"/>
  <c r="H203" i="10"/>
  <c r="S204" i="10"/>
  <c r="AA28" i="10"/>
  <c r="AB28" i="10" s="1"/>
  <c r="X200" i="10"/>
  <c r="Y200" i="10" s="1"/>
  <c r="D205" i="10"/>
  <c r="I204" i="10"/>
  <c r="AM204" i="10"/>
  <c r="R203" i="10"/>
  <c r="T203" i="10" s="1"/>
  <c r="X197" i="10"/>
  <c r="Y197" i="10" s="1"/>
  <c r="AD157" i="10"/>
  <c r="AE157" i="10" s="1"/>
  <c r="AA119" i="10"/>
  <c r="AB119" i="10" s="1"/>
  <c r="AD35" i="10"/>
  <c r="AE35" i="10" s="1"/>
  <c r="AA87" i="10"/>
  <c r="AB87" i="10" s="1"/>
  <c r="AD95" i="10"/>
  <c r="AE95" i="10" s="1"/>
  <c r="AD65" i="10"/>
  <c r="AE65" i="10" s="1"/>
  <c r="AD127" i="10"/>
  <c r="AE127" i="10" s="1"/>
  <c r="AA59" i="10"/>
  <c r="AB59" i="10" s="1"/>
  <c r="AA150" i="10"/>
  <c r="AB150" i="10" s="1"/>
  <c r="Z204" i="10" l="1"/>
  <c r="H204" i="10"/>
  <c r="S205" i="10"/>
  <c r="AA29" i="10"/>
  <c r="AB29" i="10" s="1"/>
  <c r="X201" i="10"/>
  <c r="Y201" i="10" s="1"/>
  <c r="X198" i="10"/>
  <c r="Y198" i="10" s="1"/>
  <c r="R204" i="10"/>
  <c r="T204" i="10" s="1"/>
  <c r="D206" i="10"/>
  <c r="I205" i="10"/>
  <c r="AM205" i="10"/>
  <c r="X202" i="10"/>
  <c r="Y202" i="10" s="1"/>
  <c r="AD158" i="10"/>
  <c r="AE158" i="10" s="1"/>
  <c r="AA120" i="10"/>
  <c r="AB120" i="10" s="1"/>
  <c r="AD96" i="10"/>
  <c r="AE96" i="10" s="1"/>
  <c r="AA88" i="10"/>
  <c r="AB88" i="10" s="1"/>
  <c r="AA151" i="10"/>
  <c r="AB151" i="10" s="1"/>
  <c r="AA60" i="10"/>
  <c r="AB60" i="10" s="1"/>
  <c r="Z205" i="10" l="1"/>
  <c r="H205" i="10"/>
  <c r="S206" i="10"/>
  <c r="AA30" i="10"/>
  <c r="AB30" i="10" s="1"/>
  <c r="R205" i="10"/>
  <c r="T205" i="10" s="1"/>
  <c r="D207" i="10"/>
  <c r="I206" i="10"/>
  <c r="AM206" i="10"/>
  <c r="AD159" i="10"/>
  <c r="AE159" i="10" s="1"/>
  <c r="AA121" i="10"/>
  <c r="AB121" i="10" s="1"/>
  <c r="AA89" i="10"/>
  <c r="AB89" i="10" s="1"/>
  <c r="AA152" i="10"/>
  <c r="AB152" i="10" s="1"/>
  <c r="AA61" i="10"/>
  <c r="AB61" i="10" s="1"/>
  <c r="Z206" i="10" l="1"/>
  <c r="H206" i="10"/>
  <c r="S207" i="10"/>
  <c r="AA31" i="10"/>
  <c r="AB31" i="10" s="1"/>
  <c r="X203" i="10"/>
  <c r="Y203" i="10" s="1"/>
  <c r="R206" i="10"/>
  <c r="T206" i="10" s="1"/>
  <c r="D208" i="10"/>
  <c r="I207" i="10"/>
  <c r="AM207" i="10"/>
  <c r="X204" i="10"/>
  <c r="Y204" i="10" s="1"/>
  <c r="AD160" i="10"/>
  <c r="AE160" i="10" s="1"/>
  <c r="AA122" i="10"/>
  <c r="AB122" i="10" s="1"/>
  <c r="AA90" i="10"/>
  <c r="AB90" i="10" s="1"/>
  <c r="AA62" i="10"/>
  <c r="AB62" i="10" s="1"/>
  <c r="AA153" i="10"/>
  <c r="AB153" i="10" s="1"/>
  <c r="Z207" i="10" l="1"/>
  <c r="H207" i="10"/>
  <c r="S208" i="10"/>
  <c r="AA32" i="10"/>
  <c r="AB32" i="10" s="1"/>
  <c r="D209" i="10"/>
  <c r="I208" i="10"/>
  <c r="AM208" i="10"/>
  <c r="R207" i="10"/>
  <c r="T207" i="10" s="1"/>
  <c r="AD161" i="10"/>
  <c r="AE161" i="10" s="1"/>
  <c r="AA123" i="10"/>
  <c r="AB123" i="10" s="1"/>
  <c r="AA91" i="10"/>
  <c r="AB91" i="10" s="1"/>
  <c r="AA154" i="10"/>
  <c r="AB154" i="10" s="1"/>
  <c r="AA63" i="10"/>
  <c r="AB63" i="10" s="1"/>
  <c r="Z208" i="10" l="1"/>
  <c r="H208" i="10"/>
  <c r="S209" i="10"/>
  <c r="AA33" i="10"/>
  <c r="AB33" i="10" s="1"/>
  <c r="X205" i="10"/>
  <c r="Y205" i="10" s="1"/>
  <c r="R208" i="10"/>
  <c r="T208" i="10" s="1"/>
  <c r="D210" i="10"/>
  <c r="I209" i="10"/>
  <c r="AM209" i="10"/>
  <c r="AD162" i="10"/>
  <c r="AE162" i="10" s="1"/>
  <c r="AA124" i="10"/>
  <c r="AB124" i="10" s="1"/>
  <c r="AA92" i="10"/>
  <c r="AB92" i="10" s="1"/>
  <c r="AA155" i="10"/>
  <c r="AB155" i="10" s="1"/>
  <c r="AA64" i="10"/>
  <c r="AB64" i="10" s="1"/>
  <c r="Z209" i="10" l="1"/>
  <c r="H209" i="10"/>
  <c r="S210" i="10"/>
  <c r="AA34" i="10"/>
  <c r="AB34" i="10" s="1"/>
  <c r="X206" i="10"/>
  <c r="Y206" i="10" s="1"/>
  <c r="R209" i="10"/>
  <c r="T209" i="10" s="1"/>
  <c r="D211" i="10"/>
  <c r="I210" i="10"/>
  <c r="AM210" i="10"/>
  <c r="AD163" i="10"/>
  <c r="AE163" i="10" s="1"/>
  <c r="AA156" i="10"/>
  <c r="AB156" i="10" s="1"/>
  <c r="AA125" i="10"/>
  <c r="AB125" i="10" s="1"/>
  <c r="AA93" i="10"/>
  <c r="AB93" i="10" s="1"/>
  <c r="AA65" i="10"/>
  <c r="AB65" i="10" s="1"/>
  <c r="Z210" i="10" l="1"/>
  <c r="H210" i="10"/>
  <c r="S211" i="10"/>
  <c r="AA35" i="10"/>
  <c r="AB35" i="10" s="1"/>
  <c r="X207" i="10"/>
  <c r="Y207" i="10" s="1"/>
  <c r="R210" i="10"/>
  <c r="T210" i="10" s="1"/>
  <c r="D212" i="10"/>
  <c r="I211" i="10"/>
  <c r="AM211" i="10"/>
  <c r="AA157" i="10"/>
  <c r="AB157" i="10" s="1"/>
  <c r="AD164" i="10"/>
  <c r="AE164" i="10" s="1"/>
  <c r="AA126" i="10"/>
  <c r="AB126" i="10" s="1"/>
  <c r="AA94" i="10"/>
  <c r="AB94" i="10" s="1"/>
  <c r="Z211" i="10" l="1"/>
  <c r="H211" i="10"/>
  <c r="S212" i="10"/>
  <c r="R211" i="10"/>
  <c r="T211" i="10" s="1"/>
  <c r="D213" i="10"/>
  <c r="I212" i="10"/>
  <c r="AM212" i="10"/>
  <c r="X209" i="10"/>
  <c r="Y209" i="10" s="1"/>
  <c r="AD165" i="10"/>
  <c r="AE165" i="10" s="1"/>
  <c r="AA158" i="10"/>
  <c r="AB158" i="10" s="1"/>
  <c r="AA127" i="10"/>
  <c r="AB127" i="10" s="1"/>
  <c r="AA95" i="10"/>
  <c r="AB95" i="10" s="1"/>
  <c r="Z212" i="10" l="1"/>
  <c r="H212" i="10"/>
  <c r="S213" i="10"/>
  <c r="R212" i="10"/>
  <c r="T212" i="10" s="1"/>
  <c r="D214" i="10"/>
  <c r="I213" i="10"/>
  <c r="AM213" i="10"/>
  <c r="AA159" i="10"/>
  <c r="AB159" i="10" s="1"/>
  <c r="AD166" i="10"/>
  <c r="AE166" i="10" s="1"/>
  <c r="AA96" i="10"/>
  <c r="AB96" i="10" s="1"/>
  <c r="Z213" i="10" l="1"/>
  <c r="H213" i="10"/>
  <c r="S214" i="10"/>
  <c r="D215" i="10"/>
  <c r="I214" i="10"/>
  <c r="AM214" i="10"/>
  <c r="R213" i="10"/>
  <c r="T213" i="10" s="1"/>
  <c r="AA160" i="10"/>
  <c r="AB160" i="10" s="1"/>
  <c r="AD167" i="10"/>
  <c r="AE167" i="10" s="1"/>
  <c r="Z214" i="10" l="1"/>
  <c r="H214" i="10"/>
  <c r="S215" i="10"/>
  <c r="X210" i="10"/>
  <c r="Y210" i="10" s="1"/>
  <c r="X212" i="10"/>
  <c r="Y212" i="10" s="1"/>
  <c r="X208" i="10"/>
  <c r="Y208" i="10" s="1"/>
  <c r="R214" i="10"/>
  <c r="T214" i="10" s="1"/>
  <c r="D216" i="10"/>
  <c r="I215" i="10"/>
  <c r="AM215" i="10"/>
  <c r="AA161" i="10"/>
  <c r="AB161" i="10" s="1"/>
  <c r="AD168" i="10"/>
  <c r="AE168" i="10" s="1"/>
  <c r="Z215" i="10" l="1"/>
  <c r="H215" i="10"/>
  <c r="S216" i="10"/>
  <c r="R215" i="10"/>
  <c r="T215" i="10" s="1"/>
  <c r="D217" i="10"/>
  <c r="I216" i="10"/>
  <c r="AM216" i="10"/>
  <c r="AD169" i="10"/>
  <c r="AE169" i="10" s="1"/>
  <c r="AA162" i="10"/>
  <c r="AB162" i="10" s="1"/>
  <c r="Z216" i="10" l="1"/>
  <c r="H216" i="10"/>
  <c r="S217" i="10"/>
  <c r="R216" i="10"/>
  <c r="T216" i="10" s="1"/>
  <c r="D218" i="10"/>
  <c r="I217" i="10"/>
  <c r="AM217" i="10"/>
  <c r="X214" i="10"/>
  <c r="Y214" i="10" s="1"/>
  <c r="AA163" i="10"/>
  <c r="AB163" i="10" s="1"/>
  <c r="AD170" i="10"/>
  <c r="AE170" i="10" s="1"/>
  <c r="Z217" i="10" l="1"/>
  <c r="H217" i="10"/>
  <c r="S218" i="10"/>
  <c r="R217" i="10"/>
  <c r="T217" i="10" s="1"/>
  <c r="X211" i="10"/>
  <c r="Y211" i="10" s="1"/>
  <c r="D219" i="10"/>
  <c r="I218" i="10"/>
  <c r="AM218" i="10"/>
  <c r="AA164" i="10"/>
  <c r="AB164" i="10" s="1"/>
  <c r="AD171" i="10"/>
  <c r="AE171" i="10" s="1"/>
  <c r="Z218" i="10" l="1"/>
  <c r="H218" i="10"/>
  <c r="S219" i="10"/>
  <c r="R218" i="10"/>
  <c r="T218" i="10" s="1"/>
  <c r="D220" i="10"/>
  <c r="I219" i="10"/>
  <c r="AM219" i="10"/>
  <c r="AA165" i="10"/>
  <c r="AB165" i="10" s="1"/>
  <c r="AD172" i="10"/>
  <c r="AE172" i="10" s="1"/>
  <c r="Z219" i="10" l="1"/>
  <c r="H219" i="10"/>
  <c r="S220" i="10"/>
  <c r="R219" i="10"/>
  <c r="T219" i="10" s="1"/>
  <c r="X213" i="10"/>
  <c r="Y213" i="10" s="1"/>
  <c r="D221" i="10"/>
  <c r="I220" i="10"/>
  <c r="AM220" i="10"/>
  <c r="AA166" i="10"/>
  <c r="AB166" i="10" s="1"/>
  <c r="AD173" i="10"/>
  <c r="AE173" i="10" s="1"/>
  <c r="Z220" i="10" l="1"/>
  <c r="H220" i="10"/>
  <c r="S221" i="10"/>
  <c r="D222" i="10"/>
  <c r="I221" i="10"/>
  <c r="AM221" i="10"/>
  <c r="R220" i="10"/>
  <c r="T220" i="10" s="1"/>
  <c r="AD174" i="10"/>
  <c r="AE174" i="10" s="1"/>
  <c r="AA167" i="10"/>
  <c r="AB167" i="10" s="1"/>
  <c r="Z221" i="10" l="1"/>
  <c r="H221" i="10"/>
  <c r="S222" i="10"/>
  <c r="X218" i="10"/>
  <c r="Y218" i="10" s="1"/>
  <c r="X215" i="10"/>
  <c r="Y215" i="10" s="1"/>
  <c r="R221" i="10"/>
  <c r="T221" i="10" s="1"/>
  <c r="D223" i="10"/>
  <c r="I222" i="10"/>
  <c r="AM222" i="10"/>
  <c r="AA168" i="10"/>
  <c r="AB168" i="10" s="1"/>
  <c r="AD175" i="10"/>
  <c r="AE175" i="10" s="1"/>
  <c r="Z222" i="10" l="1"/>
  <c r="H222" i="10"/>
  <c r="S223" i="10"/>
  <c r="R222" i="10"/>
  <c r="T222" i="10" s="1"/>
  <c r="D224" i="10"/>
  <c r="I223" i="10"/>
  <c r="AM223" i="10"/>
  <c r="X216" i="10"/>
  <c r="Y216" i="10" s="1"/>
  <c r="AA169" i="10"/>
  <c r="AB169" i="10" s="1"/>
  <c r="AD176" i="10"/>
  <c r="AE176" i="10" s="1"/>
  <c r="Z223" i="10" l="1"/>
  <c r="H223" i="10"/>
  <c r="S224" i="10"/>
  <c r="R223" i="10"/>
  <c r="T223" i="10" s="1"/>
  <c r="D225" i="10"/>
  <c r="I224" i="10"/>
  <c r="AM224" i="10"/>
  <c r="X217" i="10"/>
  <c r="Y217" i="10" s="1"/>
  <c r="AD177" i="10"/>
  <c r="AE177" i="10" s="1"/>
  <c r="AA170" i="10"/>
  <c r="AB170" i="10" s="1"/>
  <c r="Z224" i="10" l="1"/>
  <c r="H224" i="10"/>
  <c r="S225" i="10"/>
  <c r="X221" i="10"/>
  <c r="Y221" i="10" s="1"/>
  <c r="R224" i="10"/>
  <c r="T224" i="10" s="1"/>
  <c r="D226" i="10"/>
  <c r="I225" i="10"/>
  <c r="AM225" i="10"/>
  <c r="AA171" i="10"/>
  <c r="AB171" i="10" s="1"/>
  <c r="AD178" i="10"/>
  <c r="AE178" i="10" s="1"/>
  <c r="Z225" i="10" l="1"/>
  <c r="H225" i="10"/>
  <c r="S226" i="10"/>
  <c r="X219" i="10"/>
  <c r="Y219" i="10" s="1"/>
  <c r="R225" i="10"/>
  <c r="T225" i="10" s="1"/>
  <c r="D227" i="10"/>
  <c r="I226" i="10"/>
  <c r="AM226" i="10"/>
  <c r="AA172" i="10"/>
  <c r="AB172" i="10" s="1"/>
  <c r="AD179" i="10"/>
  <c r="AE179" i="10" s="1"/>
  <c r="Z226" i="10" l="1"/>
  <c r="H226" i="10"/>
  <c r="S227" i="10"/>
  <c r="X220" i="10"/>
  <c r="Y220" i="10" s="1"/>
  <c r="R226" i="10"/>
  <c r="T226" i="10" s="1"/>
  <c r="D228" i="10"/>
  <c r="I227" i="10"/>
  <c r="AM227" i="10"/>
  <c r="X224" i="10"/>
  <c r="Y224" i="10" s="1"/>
  <c r="AD180" i="10"/>
  <c r="AE180" i="10" s="1"/>
  <c r="AA173" i="10"/>
  <c r="AB173" i="10" s="1"/>
  <c r="Z227" i="10" l="1"/>
  <c r="H227" i="10"/>
  <c r="S228" i="10"/>
  <c r="R227" i="10"/>
  <c r="T227" i="10" s="1"/>
  <c r="D229" i="10"/>
  <c r="I228" i="10"/>
  <c r="AM228" i="10"/>
  <c r="AA174" i="10"/>
  <c r="AB174" i="10" s="1"/>
  <c r="AD181" i="10"/>
  <c r="AE181" i="10" s="1"/>
  <c r="Z228" i="10" l="1"/>
  <c r="H228" i="10"/>
  <c r="S229" i="10"/>
  <c r="X222" i="10"/>
  <c r="Y222" i="10" s="1"/>
  <c r="R228" i="10"/>
  <c r="T228" i="10" s="1"/>
  <c r="D230" i="10"/>
  <c r="I229" i="10"/>
  <c r="AM229" i="10"/>
  <c r="AA175" i="10"/>
  <c r="AB175" i="10" s="1"/>
  <c r="AD182" i="10"/>
  <c r="AE182" i="10" s="1"/>
  <c r="Z229" i="10" l="1"/>
  <c r="H229" i="10"/>
  <c r="S230" i="10"/>
  <c r="X226" i="10"/>
  <c r="Y226" i="10" s="1"/>
  <c r="R229" i="10"/>
  <c r="T229" i="10" s="1"/>
  <c r="X223" i="10"/>
  <c r="Y223" i="10" s="1"/>
  <c r="D231" i="10"/>
  <c r="I230" i="10"/>
  <c r="AM230" i="10"/>
  <c r="AD183" i="10"/>
  <c r="AE183" i="10" s="1"/>
  <c r="AA176" i="10"/>
  <c r="AB176" i="10" s="1"/>
  <c r="Z230" i="10" l="1"/>
  <c r="H230" i="10"/>
  <c r="S231" i="10"/>
  <c r="R230" i="10"/>
  <c r="T230" i="10" s="1"/>
  <c r="D232" i="10"/>
  <c r="I231" i="10"/>
  <c r="AM231" i="10"/>
  <c r="AD184" i="10"/>
  <c r="AE184" i="10" s="1"/>
  <c r="AA177" i="10"/>
  <c r="AB177" i="10" s="1"/>
  <c r="Z231" i="10" l="1"/>
  <c r="H231" i="10"/>
  <c r="S232" i="10"/>
  <c r="X228" i="10"/>
  <c r="Y228" i="10" s="1"/>
  <c r="D233" i="10"/>
  <c r="I232" i="10"/>
  <c r="AM232" i="10"/>
  <c r="R231" i="10"/>
  <c r="T231" i="10" s="1"/>
  <c r="X225" i="10"/>
  <c r="Y225" i="10" s="1"/>
  <c r="AA178" i="10"/>
  <c r="AB178" i="10" s="1"/>
  <c r="AD185" i="10"/>
  <c r="AE185" i="10" s="1"/>
  <c r="Z232" i="10" l="1"/>
  <c r="H232" i="10"/>
  <c r="S233" i="10"/>
  <c r="R232" i="10"/>
  <c r="T232" i="10" s="1"/>
  <c r="D234" i="10"/>
  <c r="I233" i="10"/>
  <c r="AM233" i="10"/>
  <c r="X230" i="10"/>
  <c r="Y230" i="10" s="1"/>
  <c r="AD186" i="10"/>
  <c r="AE186" i="10" s="1"/>
  <c r="AA179" i="10"/>
  <c r="AB179" i="10" s="1"/>
  <c r="Z233" i="10" l="1"/>
  <c r="H233" i="10"/>
  <c r="S234" i="10"/>
  <c r="AD187" i="10"/>
  <c r="AE187" i="10" s="1"/>
  <c r="X227" i="10"/>
  <c r="Y227" i="10" s="1"/>
  <c r="R233" i="10"/>
  <c r="T233" i="10" s="1"/>
  <c r="D235" i="10"/>
  <c r="I234" i="10"/>
  <c r="AM234" i="10"/>
  <c r="AA180" i="10"/>
  <c r="AB180" i="10" s="1"/>
  <c r="Z234" i="10" l="1"/>
  <c r="H234" i="10"/>
  <c r="S235" i="10"/>
  <c r="AD188" i="10"/>
  <c r="AE188" i="10" s="1"/>
  <c r="X231" i="10"/>
  <c r="Y231" i="10" s="1"/>
  <c r="R234" i="10"/>
  <c r="T234" i="10" s="1"/>
  <c r="D236" i="10"/>
  <c r="I235" i="10"/>
  <c r="AM235" i="10"/>
  <c r="AA181" i="10"/>
  <c r="AB181" i="10" s="1"/>
  <c r="Z235" i="10" l="1"/>
  <c r="H235" i="10"/>
  <c r="S236" i="10"/>
  <c r="AD189" i="10"/>
  <c r="AE189" i="10" s="1"/>
  <c r="R235" i="10"/>
  <c r="T235" i="10" s="1"/>
  <c r="D237" i="10"/>
  <c r="I236" i="10"/>
  <c r="AM236" i="10"/>
  <c r="X229" i="10"/>
  <c r="Y229" i="10" s="1"/>
  <c r="AA182" i="10"/>
  <c r="AB182" i="10" s="1"/>
  <c r="Z236" i="10" l="1"/>
  <c r="H236" i="10"/>
  <c r="S237" i="10"/>
  <c r="X233" i="10"/>
  <c r="Y233" i="10" s="1"/>
  <c r="AD218" i="10"/>
  <c r="AE218" i="10" s="1"/>
  <c r="AD190" i="10"/>
  <c r="AE190" i="10" s="1"/>
  <c r="R236" i="10"/>
  <c r="T236" i="10" s="1"/>
  <c r="D238" i="10"/>
  <c r="I237" i="10"/>
  <c r="AM237" i="10"/>
  <c r="X234" i="10"/>
  <c r="Y234" i="10" s="1"/>
  <c r="AA183" i="10"/>
  <c r="AB183" i="10" s="1"/>
  <c r="Z237" i="10" l="1"/>
  <c r="H237" i="10"/>
  <c r="S238" i="10"/>
  <c r="AD191" i="10"/>
  <c r="AE191" i="10" s="1"/>
  <c r="AD219" i="10"/>
  <c r="AE219" i="10" s="1"/>
  <c r="D239" i="10"/>
  <c r="I238" i="10"/>
  <c r="AM238" i="10"/>
  <c r="R237" i="10"/>
  <c r="T237" i="10" s="1"/>
  <c r="AA184" i="10"/>
  <c r="AB184" i="10" s="1"/>
  <c r="Z238" i="10" l="1"/>
  <c r="H238" i="10"/>
  <c r="S239" i="10"/>
  <c r="AD220" i="10"/>
  <c r="AE220" i="10" s="1"/>
  <c r="AD192" i="10"/>
  <c r="AE192" i="10" s="1"/>
  <c r="X235" i="10"/>
  <c r="Y235" i="10" s="1"/>
  <c r="X232" i="10"/>
  <c r="Y232" i="10" s="1"/>
  <c r="R238" i="10"/>
  <c r="T238" i="10" s="1"/>
  <c r="D240" i="10"/>
  <c r="I239" i="10"/>
  <c r="AM239" i="10"/>
  <c r="AA185" i="10"/>
  <c r="AB185" i="10" s="1"/>
  <c r="Z239" i="10" l="1"/>
  <c r="H239" i="10"/>
  <c r="S240" i="10"/>
  <c r="AD193" i="10"/>
  <c r="AE193" i="10" s="1"/>
  <c r="AD221" i="10"/>
  <c r="AE221" i="10" s="1"/>
  <c r="X236" i="10"/>
  <c r="Y236" i="10" s="1"/>
  <c r="R239" i="10"/>
  <c r="T239" i="10" s="1"/>
  <c r="D241" i="10"/>
  <c r="I240" i="10"/>
  <c r="AM240" i="10"/>
  <c r="AA186" i="10"/>
  <c r="AB186" i="10" s="1"/>
  <c r="Z240" i="10" l="1"/>
  <c r="H240" i="10"/>
  <c r="S241" i="10"/>
  <c r="AD222" i="10"/>
  <c r="AE222" i="10" s="1"/>
  <c r="AD194" i="10"/>
  <c r="AE194" i="10" s="1"/>
  <c r="AA187" i="10"/>
  <c r="AB187" i="10" s="1"/>
  <c r="D242" i="10"/>
  <c r="I241" i="10"/>
  <c r="AM241" i="10"/>
  <c r="R240" i="10"/>
  <c r="T240" i="10" s="1"/>
  <c r="Z241" i="10" l="1"/>
  <c r="H241" i="10"/>
  <c r="S242" i="10"/>
  <c r="AA188" i="10"/>
  <c r="AB188" i="10" s="1"/>
  <c r="AD195" i="10"/>
  <c r="AE195" i="10" s="1"/>
  <c r="AD223" i="10"/>
  <c r="AE223" i="10" s="1"/>
  <c r="R241" i="10"/>
  <c r="T241" i="10" s="1"/>
  <c r="D243" i="10"/>
  <c r="I242" i="10"/>
  <c r="AM242" i="10"/>
  <c r="Z242" i="10" l="1"/>
  <c r="H242" i="10"/>
  <c r="S243" i="10"/>
  <c r="AD224" i="10"/>
  <c r="AE224" i="10" s="1"/>
  <c r="AD196" i="10"/>
  <c r="AE196" i="10" s="1"/>
  <c r="AA189" i="10"/>
  <c r="AB189" i="10" s="1"/>
  <c r="X239" i="10"/>
  <c r="Y239" i="10" s="1"/>
  <c r="R242" i="10"/>
  <c r="T242" i="10" s="1"/>
  <c r="D244" i="10"/>
  <c r="I243" i="10"/>
  <c r="AM243" i="10"/>
  <c r="Z243" i="10" l="1"/>
  <c r="H243" i="10"/>
  <c r="S244" i="10"/>
  <c r="AA190" i="10"/>
  <c r="AB190" i="10" s="1"/>
  <c r="AD197" i="10"/>
  <c r="AE197" i="10" s="1"/>
  <c r="AA218" i="10"/>
  <c r="AB218" i="10" s="1"/>
  <c r="AD225" i="10"/>
  <c r="AE225" i="10" s="1"/>
  <c r="X240" i="10"/>
  <c r="Y240" i="10" s="1"/>
  <c r="R243" i="10"/>
  <c r="T243" i="10" s="1"/>
  <c r="D245" i="10"/>
  <c r="I244" i="10"/>
  <c r="AM244" i="10"/>
  <c r="X237" i="10"/>
  <c r="Y237" i="10" s="1"/>
  <c r="Z244" i="10" l="1"/>
  <c r="H244" i="10"/>
  <c r="S245" i="10"/>
  <c r="AD226" i="10"/>
  <c r="AE226" i="10" s="1"/>
  <c r="AA219" i="10"/>
  <c r="AB219" i="10" s="1"/>
  <c r="AD198" i="10"/>
  <c r="AE198" i="10" s="1"/>
  <c r="AA191" i="10"/>
  <c r="AB191" i="10" s="1"/>
  <c r="X241" i="10"/>
  <c r="Y241" i="10" s="1"/>
  <c r="D246" i="10"/>
  <c r="I245" i="10"/>
  <c r="AM245" i="10"/>
  <c r="R244" i="10"/>
  <c r="T244" i="10" s="1"/>
  <c r="X238" i="10"/>
  <c r="Y238" i="10" s="1"/>
  <c r="Z245" i="10" l="1"/>
  <c r="H245" i="10"/>
  <c r="S246" i="10"/>
  <c r="AA192" i="10"/>
  <c r="AB192" i="10" s="1"/>
  <c r="AD199" i="10"/>
  <c r="AE199" i="10" s="1"/>
  <c r="AA220" i="10"/>
  <c r="AB220" i="10" s="1"/>
  <c r="AD227" i="10"/>
  <c r="AE227" i="10" s="1"/>
  <c r="X242" i="10"/>
  <c r="Y242" i="10" s="1"/>
  <c r="R245" i="10"/>
  <c r="T245" i="10" s="1"/>
  <c r="D247" i="10"/>
  <c r="I246" i="10"/>
  <c r="AM246" i="10"/>
  <c r="Z246" i="10" l="1"/>
  <c r="H246" i="10"/>
  <c r="S247" i="10"/>
  <c r="AA221" i="10"/>
  <c r="AB221" i="10" s="1"/>
  <c r="AD200" i="10"/>
  <c r="AE200" i="10" s="1"/>
  <c r="AD228" i="10"/>
  <c r="AE228" i="10" s="1"/>
  <c r="AA193" i="10"/>
  <c r="AB193" i="10" s="1"/>
  <c r="R246" i="10"/>
  <c r="T246" i="10" s="1"/>
  <c r="D248" i="10"/>
  <c r="I247" i="10"/>
  <c r="AM247" i="10"/>
  <c r="Z247" i="10" l="1"/>
  <c r="H247" i="10"/>
  <c r="S248" i="10"/>
  <c r="AD229" i="10"/>
  <c r="AE229" i="10" s="1"/>
  <c r="AD201" i="10"/>
  <c r="AE201" i="10" s="1"/>
  <c r="AA222" i="10"/>
  <c r="AB222" i="10" s="1"/>
  <c r="AA194" i="10"/>
  <c r="AB194" i="10" s="1"/>
  <c r="R247" i="10"/>
  <c r="T247" i="10" s="1"/>
  <c r="D249" i="10"/>
  <c r="I248" i="10"/>
  <c r="AM248" i="10"/>
  <c r="Z248" i="10" l="1"/>
  <c r="H248" i="10"/>
  <c r="S249" i="10"/>
  <c r="AA223" i="10"/>
  <c r="AB223" i="10" s="1"/>
  <c r="AD202" i="10"/>
  <c r="AE202" i="10" s="1"/>
  <c r="AD230" i="10"/>
  <c r="AE230" i="10" s="1"/>
  <c r="AA195" i="10"/>
  <c r="AB195" i="10" s="1"/>
  <c r="D250" i="10"/>
  <c r="I249" i="10"/>
  <c r="AM249" i="10"/>
  <c r="R248" i="10"/>
  <c r="T248" i="10" s="1"/>
  <c r="Z249" i="10" l="1"/>
  <c r="AD249" i="10" s="1"/>
  <c r="AE249" i="10" s="1"/>
  <c r="H249" i="10"/>
  <c r="S250" i="10"/>
  <c r="AA196" i="10"/>
  <c r="AB196" i="10" s="1"/>
  <c r="AD231" i="10"/>
  <c r="AE231" i="10" s="1"/>
  <c r="AD203" i="10"/>
  <c r="AE203" i="10" s="1"/>
  <c r="AA224" i="10"/>
  <c r="AB224" i="10" s="1"/>
  <c r="X247" i="10"/>
  <c r="Y247" i="10" s="1"/>
  <c r="R249" i="10"/>
  <c r="T249" i="10" s="1"/>
  <c r="X243" i="10"/>
  <c r="Y243" i="10" s="1"/>
  <c r="D251" i="10"/>
  <c r="I250" i="10"/>
  <c r="AM250" i="10"/>
  <c r="Z250" i="10" l="1"/>
  <c r="AD250" i="10" s="1"/>
  <c r="AE250" i="10" s="1"/>
  <c r="H250" i="10"/>
  <c r="S251" i="10"/>
  <c r="AA225" i="10"/>
  <c r="AB225" i="10" s="1"/>
  <c r="AD204" i="10"/>
  <c r="AE204" i="10" s="1"/>
  <c r="AD232" i="10"/>
  <c r="AE232" i="10" s="1"/>
  <c r="AA197" i="10"/>
  <c r="AB197" i="10" s="1"/>
  <c r="D252" i="10"/>
  <c r="I251" i="10"/>
  <c r="AM251" i="10"/>
  <c r="R250" i="10"/>
  <c r="T250" i="10" s="1"/>
  <c r="X244" i="10"/>
  <c r="Y244" i="10" s="1"/>
  <c r="X248" i="10"/>
  <c r="Y248" i="10" s="1"/>
  <c r="Z251" i="10" l="1"/>
  <c r="AD251" i="10" s="1"/>
  <c r="AE251" i="10" s="1"/>
  <c r="H251" i="10"/>
  <c r="S252" i="10"/>
  <c r="AA198" i="10"/>
  <c r="AB198" i="10" s="1"/>
  <c r="AD233" i="10"/>
  <c r="AE233" i="10" s="1"/>
  <c r="AD205" i="10"/>
  <c r="AE205" i="10" s="1"/>
  <c r="AA226" i="10"/>
  <c r="AB226" i="10" s="1"/>
  <c r="X245" i="10"/>
  <c r="Y245" i="10" s="1"/>
  <c r="R251" i="10"/>
  <c r="T251" i="10" s="1"/>
  <c r="D253" i="10"/>
  <c r="I252" i="10"/>
  <c r="AM252" i="10"/>
  <c r="Z252" i="10" l="1"/>
  <c r="AD252" i="10" s="1"/>
  <c r="AE252" i="10" s="1"/>
  <c r="H252" i="10"/>
  <c r="S253" i="10"/>
  <c r="AA227" i="10"/>
  <c r="AB227" i="10" s="1"/>
  <c r="AD206" i="10"/>
  <c r="AE206" i="10" s="1"/>
  <c r="AD234" i="10"/>
  <c r="AE234" i="10" s="1"/>
  <c r="AA199" i="10"/>
  <c r="AB199" i="10" s="1"/>
  <c r="X249" i="10"/>
  <c r="Y249" i="10" s="1"/>
  <c r="D254" i="10"/>
  <c r="I253" i="10"/>
  <c r="AM253" i="10"/>
  <c r="X246" i="10"/>
  <c r="Y246" i="10" s="1"/>
  <c r="R252" i="10"/>
  <c r="T252" i="10" s="1"/>
  <c r="Z253" i="10" l="1"/>
  <c r="AD253" i="10" s="1"/>
  <c r="AE253" i="10" s="1"/>
  <c r="H253" i="10"/>
  <c r="S254" i="10"/>
  <c r="AA200" i="10"/>
  <c r="AB200" i="10" s="1"/>
  <c r="AD235" i="10"/>
  <c r="AE235" i="10" s="1"/>
  <c r="AD207" i="10"/>
  <c r="AE207" i="10" s="1"/>
  <c r="AA228" i="10"/>
  <c r="AB228" i="10" s="1"/>
  <c r="R253" i="10"/>
  <c r="T253" i="10" s="1"/>
  <c r="D255" i="10"/>
  <c r="I254" i="10"/>
  <c r="AM254" i="10"/>
  <c r="X251" i="10"/>
  <c r="Y251" i="10" s="1"/>
  <c r="Z254" i="10" l="1"/>
  <c r="AD254" i="10" s="1"/>
  <c r="AE254" i="10" s="1"/>
  <c r="H254" i="10"/>
  <c r="S255" i="10"/>
  <c r="AD208" i="10"/>
  <c r="AE208" i="10" s="1"/>
  <c r="AD236" i="10"/>
  <c r="AE236" i="10" s="1"/>
  <c r="AA201" i="10"/>
  <c r="AB201" i="10" s="1"/>
  <c r="AA229" i="10"/>
  <c r="AB229" i="10" s="1"/>
  <c r="D256" i="10"/>
  <c r="I255" i="10"/>
  <c r="AM255" i="10"/>
  <c r="R254" i="10"/>
  <c r="T254" i="10" s="1"/>
  <c r="Z255" i="10" l="1"/>
  <c r="AD255" i="10" s="1"/>
  <c r="AE255" i="10" s="1"/>
  <c r="H255" i="10"/>
  <c r="S256" i="10"/>
  <c r="AA230" i="10"/>
  <c r="AB230" i="10" s="1"/>
  <c r="AA202" i="10"/>
  <c r="AB202" i="10" s="1"/>
  <c r="AD237" i="10"/>
  <c r="AE237" i="10" s="1"/>
  <c r="AA249" i="10"/>
  <c r="AB249" i="10" s="1"/>
  <c r="AD209" i="10"/>
  <c r="AE209" i="10" s="1"/>
  <c r="R255" i="10"/>
  <c r="T255" i="10" s="1"/>
  <c r="D257" i="10"/>
  <c r="I256" i="10"/>
  <c r="AM256" i="10"/>
  <c r="Z256" i="10" l="1"/>
  <c r="AD256" i="10" s="1"/>
  <c r="AE256" i="10" s="1"/>
  <c r="H256" i="10"/>
  <c r="S257" i="10"/>
  <c r="AD238" i="10"/>
  <c r="AE238" i="10" s="1"/>
  <c r="AA203" i="10"/>
  <c r="AB203" i="10" s="1"/>
  <c r="AD210" i="10"/>
  <c r="AE210" i="10" s="1"/>
  <c r="AA231" i="10"/>
  <c r="AB231" i="10" s="1"/>
  <c r="R256" i="10"/>
  <c r="T256" i="10" s="1"/>
  <c r="D258" i="10"/>
  <c r="I257" i="10"/>
  <c r="AM257" i="10"/>
  <c r="X250" i="10"/>
  <c r="Y250" i="10" s="1"/>
  <c r="Z257" i="10" l="1"/>
  <c r="AD257" i="10" s="1"/>
  <c r="AE257" i="10" s="1"/>
  <c r="H257" i="10"/>
  <c r="S258" i="10"/>
  <c r="AA232" i="10"/>
  <c r="AB232" i="10" s="1"/>
  <c r="AD211" i="10"/>
  <c r="AE211" i="10" s="1"/>
  <c r="AA204" i="10"/>
  <c r="AB204" i="10" s="1"/>
  <c r="AD239" i="10"/>
  <c r="AE239" i="10" s="1"/>
  <c r="AA250" i="10"/>
  <c r="AB250" i="10" s="1"/>
  <c r="R257" i="10"/>
  <c r="T257" i="10" s="1"/>
  <c r="D259" i="10"/>
  <c r="I258" i="10"/>
  <c r="AM258" i="10"/>
  <c r="Z258" i="10" l="1"/>
  <c r="AD258" i="10" s="1"/>
  <c r="AE258" i="10" s="1"/>
  <c r="H258" i="10"/>
  <c r="S259" i="10"/>
  <c r="AD240" i="10"/>
  <c r="AE240" i="10" s="1"/>
  <c r="AA205" i="10"/>
  <c r="AB205" i="10" s="1"/>
  <c r="AD212" i="10"/>
  <c r="AE212" i="10" s="1"/>
  <c r="AA233" i="10"/>
  <c r="AB233" i="10" s="1"/>
  <c r="X255" i="10"/>
  <c r="Y255" i="10" s="1"/>
  <c r="R258" i="10"/>
  <c r="T258" i="10" s="1"/>
  <c r="D260" i="10"/>
  <c r="I259" i="10"/>
  <c r="AM259" i="10"/>
  <c r="X256" i="10"/>
  <c r="Y256" i="10" s="1"/>
  <c r="X252" i="10"/>
  <c r="Y252" i="10" s="1"/>
  <c r="AA251" i="10"/>
  <c r="AB251" i="10" s="1"/>
  <c r="Z259" i="10" l="1"/>
  <c r="AD259" i="10" s="1"/>
  <c r="AE259" i="10" s="1"/>
  <c r="H259" i="10"/>
  <c r="S260" i="10"/>
  <c r="AA234" i="10"/>
  <c r="AB234" i="10" s="1"/>
  <c r="AD213" i="10"/>
  <c r="AE213" i="10" s="1"/>
  <c r="AA206" i="10"/>
  <c r="AB206" i="10" s="1"/>
  <c r="AD241" i="10"/>
  <c r="AE241" i="10" s="1"/>
  <c r="X257" i="10"/>
  <c r="Y257" i="10" s="1"/>
  <c r="X253" i="10"/>
  <c r="Y253" i="10" s="1"/>
  <c r="R259" i="10"/>
  <c r="T259" i="10" s="1"/>
  <c r="AA252" i="10"/>
  <c r="AB252" i="10" s="1"/>
  <c r="D261" i="10"/>
  <c r="I260" i="10"/>
  <c r="AM260" i="10"/>
  <c r="Z260" i="10" l="1"/>
  <c r="AD260" i="10" s="1"/>
  <c r="AE260" i="10" s="1"/>
  <c r="H260" i="10"/>
  <c r="S261" i="10"/>
  <c r="AD242" i="10"/>
  <c r="AE242" i="10" s="1"/>
  <c r="AA207" i="10"/>
  <c r="AB207" i="10" s="1"/>
  <c r="AD214" i="10"/>
  <c r="AE214" i="10" s="1"/>
  <c r="AA235" i="10"/>
  <c r="AB235" i="10" s="1"/>
  <c r="X254" i="10"/>
  <c r="Y254" i="10" s="1"/>
  <c r="AA253" i="10"/>
  <c r="AB253" i="10" s="1"/>
  <c r="R260" i="10"/>
  <c r="T260" i="10" s="1"/>
  <c r="D262" i="10"/>
  <c r="I261" i="10"/>
  <c r="AM261" i="10"/>
  <c r="Z261" i="10" l="1"/>
  <c r="AD261" i="10" s="1"/>
  <c r="AE261" i="10" s="1"/>
  <c r="H261" i="10"/>
  <c r="S262" i="10"/>
  <c r="AA236" i="10"/>
  <c r="AB236" i="10" s="1"/>
  <c r="AD215" i="10"/>
  <c r="AE215" i="10" s="1"/>
  <c r="AA208" i="10"/>
  <c r="AB208" i="10" s="1"/>
  <c r="AD243" i="10"/>
  <c r="AE243" i="10" s="1"/>
  <c r="D263" i="10"/>
  <c r="I262" i="10"/>
  <c r="AM262" i="10"/>
  <c r="X259" i="10"/>
  <c r="Y259" i="10" s="1"/>
  <c r="R261" i="10"/>
  <c r="T261" i="10" s="1"/>
  <c r="AA254" i="10"/>
  <c r="AB254" i="10" s="1"/>
  <c r="Z262" i="10" l="1"/>
  <c r="AD262" i="10" s="1"/>
  <c r="AE262" i="10" s="1"/>
  <c r="H262" i="10"/>
  <c r="S263" i="10"/>
  <c r="AD244" i="10"/>
  <c r="AE244" i="10" s="1"/>
  <c r="AA209" i="10"/>
  <c r="AB209" i="10" s="1"/>
  <c r="AD216" i="10"/>
  <c r="AA237" i="10"/>
  <c r="AB237" i="10" s="1"/>
  <c r="R262" i="10"/>
  <c r="T262" i="10" s="1"/>
  <c r="D264" i="10"/>
  <c r="I263" i="10"/>
  <c r="AM263" i="10"/>
  <c r="AA255" i="10"/>
  <c r="AB255" i="10" s="1"/>
  <c r="AE216" i="10" l="1"/>
  <c r="AD217" i="10"/>
  <c r="AE217" i="10" s="1"/>
  <c r="Z263" i="10"/>
  <c r="AD263" i="10" s="1"/>
  <c r="AE263" i="10" s="1"/>
  <c r="H263" i="10"/>
  <c r="S264" i="10"/>
  <c r="AA238" i="10"/>
  <c r="AB238" i="10" s="1"/>
  <c r="AA210" i="10"/>
  <c r="AB210" i="10" s="1"/>
  <c r="AD245" i="10"/>
  <c r="AE245" i="10" s="1"/>
  <c r="X260" i="10"/>
  <c r="Y260" i="10" s="1"/>
  <c r="D265" i="10"/>
  <c r="I264" i="10"/>
  <c r="AM264" i="10"/>
  <c r="AA256" i="10"/>
  <c r="AB256" i="10" s="1"/>
  <c r="X261" i="10"/>
  <c r="Y261" i="10" s="1"/>
  <c r="R263" i="10"/>
  <c r="T263" i="10" s="1"/>
  <c r="Z264" i="10" l="1"/>
  <c r="AD264" i="10" s="1"/>
  <c r="AE264" i="10" s="1"/>
  <c r="H264" i="10"/>
  <c r="S265" i="10"/>
  <c r="AD246" i="10"/>
  <c r="AE246" i="10" s="1"/>
  <c r="AA211" i="10"/>
  <c r="AB211" i="10" s="1"/>
  <c r="AA239" i="10"/>
  <c r="AB239" i="10" s="1"/>
  <c r="X258" i="10"/>
  <c r="Y258" i="10" s="1"/>
  <c r="AA257" i="10"/>
  <c r="AB257" i="10" s="1"/>
  <c r="R264" i="10"/>
  <c r="T264" i="10" s="1"/>
  <c r="D266" i="10"/>
  <c r="I265" i="10"/>
  <c r="AM265" i="10"/>
  <c r="Z265" i="10" l="1"/>
  <c r="AD265" i="10" s="1"/>
  <c r="AE265" i="10" s="1"/>
  <c r="H265" i="10"/>
  <c r="S266" i="10"/>
  <c r="AA240" i="10"/>
  <c r="AB240" i="10" s="1"/>
  <c r="AA212" i="10"/>
  <c r="AB212" i="10" s="1"/>
  <c r="AD247" i="10"/>
  <c r="X262" i="10"/>
  <c r="Y262" i="10" s="1"/>
  <c r="R265" i="10"/>
  <c r="T265" i="10" s="1"/>
  <c r="AA258" i="10"/>
  <c r="AB258" i="10" s="1"/>
  <c r="X263" i="10"/>
  <c r="Y263" i="10" s="1"/>
  <c r="D267" i="10"/>
  <c r="I266" i="10"/>
  <c r="AM266" i="10"/>
  <c r="AE247" i="10" l="1"/>
  <c r="AD248" i="10"/>
  <c r="AE248" i="10" s="1"/>
  <c r="Z266" i="10"/>
  <c r="H266" i="10"/>
  <c r="S267" i="10"/>
  <c r="AA213" i="10"/>
  <c r="AB213" i="10" s="1"/>
  <c r="AA241" i="10"/>
  <c r="AB241" i="10" s="1"/>
  <c r="AD266" i="10"/>
  <c r="AE266" i="10" s="1"/>
  <c r="R266" i="10"/>
  <c r="T266" i="10" s="1"/>
  <c r="D268" i="10"/>
  <c r="I267" i="10"/>
  <c r="AM267" i="10"/>
  <c r="AA259" i="10"/>
  <c r="AB259" i="10" s="1"/>
  <c r="X264" i="10"/>
  <c r="Y264" i="10" s="1"/>
  <c r="Z267" i="10" l="1"/>
  <c r="H267" i="10"/>
  <c r="S268" i="10"/>
  <c r="AA242" i="10"/>
  <c r="AB242" i="10" s="1"/>
  <c r="AA214" i="10"/>
  <c r="AB214" i="10" s="1"/>
  <c r="AD267" i="10"/>
  <c r="AE267" i="10" s="1"/>
  <c r="R267" i="10"/>
  <c r="T267" i="10" s="1"/>
  <c r="D269" i="10"/>
  <c r="I268" i="10"/>
  <c r="AM268" i="10"/>
  <c r="AA260" i="10"/>
  <c r="AB260" i="10" s="1"/>
  <c r="X265" i="10"/>
  <c r="Y265" i="10" s="1"/>
  <c r="Z268" i="10" l="1"/>
  <c r="AD268" i="10" s="1"/>
  <c r="AE268" i="10" s="1"/>
  <c r="H268" i="10"/>
  <c r="S269" i="10"/>
  <c r="AA215" i="10"/>
  <c r="AB215" i="10" s="1"/>
  <c r="AA243" i="10"/>
  <c r="AB243" i="10" s="1"/>
  <c r="AA261" i="10"/>
  <c r="AB261" i="10" s="1"/>
  <c r="R268" i="10"/>
  <c r="T268" i="10" s="1"/>
  <c r="D270" i="10"/>
  <c r="I269" i="10"/>
  <c r="AM269" i="10"/>
  <c r="Z269" i="10" l="1"/>
  <c r="H269" i="10"/>
  <c r="S270" i="10"/>
  <c r="AA244" i="10"/>
  <c r="AB244" i="10" s="1"/>
  <c r="AA216" i="10"/>
  <c r="AD269" i="10"/>
  <c r="AE269" i="10" s="1"/>
  <c r="R269" i="10"/>
  <c r="T269" i="10" s="1"/>
  <c r="D271" i="10"/>
  <c r="I270" i="10"/>
  <c r="AM270" i="10"/>
  <c r="AA262" i="10"/>
  <c r="AB262" i="10" s="1"/>
  <c r="X267" i="10"/>
  <c r="Y267" i="10" s="1"/>
  <c r="AB216" i="10" l="1"/>
  <c r="AA217" i="10"/>
  <c r="AB217" i="10" s="1"/>
  <c r="Z270" i="10"/>
  <c r="AD270" i="10" s="1"/>
  <c r="AE270" i="10" s="1"/>
  <c r="H270" i="10"/>
  <c r="S271" i="10"/>
  <c r="AA245" i="10"/>
  <c r="AB245" i="10" s="1"/>
  <c r="D272" i="10"/>
  <c r="I271" i="10"/>
  <c r="AM271" i="10"/>
  <c r="AA263" i="10"/>
  <c r="AB263" i="10" s="1"/>
  <c r="R270" i="10"/>
  <c r="T270" i="10" s="1"/>
  <c r="Z271" i="10" l="1"/>
  <c r="AD271" i="10" s="1"/>
  <c r="AE271" i="10" s="1"/>
  <c r="H271" i="10"/>
  <c r="S272" i="10"/>
  <c r="AA246" i="10"/>
  <c r="AB246" i="10" s="1"/>
  <c r="X268" i="10"/>
  <c r="Y268" i="10" s="1"/>
  <c r="R271" i="10"/>
  <c r="T271" i="10" s="1"/>
  <c r="AA264" i="10"/>
  <c r="AB264" i="10" s="1"/>
  <c r="D273" i="10"/>
  <c r="I272" i="10"/>
  <c r="AM272" i="10"/>
  <c r="Z272" i="10" l="1"/>
  <c r="AD272" i="10" s="1"/>
  <c r="AE272" i="10" s="1"/>
  <c r="H272" i="10"/>
  <c r="S273" i="10"/>
  <c r="AA247" i="10"/>
  <c r="X269" i="10"/>
  <c r="Y269" i="10" s="1"/>
  <c r="X266" i="10"/>
  <c r="Y266" i="10" s="1"/>
  <c r="R272" i="10"/>
  <c r="T272" i="10" s="1"/>
  <c r="D274" i="10"/>
  <c r="I273" i="10"/>
  <c r="AM273" i="10"/>
  <c r="AA265" i="10"/>
  <c r="AB265" i="10" s="1"/>
  <c r="AB247" i="10" l="1"/>
  <c r="AA248" i="10"/>
  <c r="AB248" i="10" s="1"/>
  <c r="Z273" i="10"/>
  <c r="AD273" i="10" s="1"/>
  <c r="AE273" i="10" s="1"/>
  <c r="H273" i="10"/>
  <c r="S274" i="10"/>
  <c r="X270" i="10"/>
  <c r="Y270" i="10" s="1"/>
  <c r="R273" i="10"/>
  <c r="T273" i="10" s="1"/>
  <c r="AA266" i="10"/>
  <c r="AB266" i="10" s="1"/>
  <c r="D275" i="10"/>
  <c r="I274" i="10"/>
  <c r="AM274" i="10"/>
  <c r="Z274" i="10" l="1"/>
  <c r="AD274" i="10" s="1"/>
  <c r="AE274" i="10" s="1"/>
  <c r="H274" i="10"/>
  <c r="S275" i="10"/>
  <c r="R274" i="10"/>
  <c r="T274" i="10" s="1"/>
  <c r="AA267" i="10"/>
  <c r="AB267" i="10" s="1"/>
  <c r="D276" i="10"/>
  <c r="I275" i="10"/>
  <c r="AM275" i="10"/>
  <c r="Z275" i="10" l="1"/>
  <c r="AD275" i="10" s="1"/>
  <c r="AE275" i="10" s="1"/>
  <c r="H275" i="10"/>
  <c r="S276" i="10"/>
  <c r="AA268" i="10"/>
  <c r="AB268" i="10" s="1"/>
  <c r="R275" i="10"/>
  <c r="T275" i="10" s="1"/>
  <c r="D277" i="10"/>
  <c r="I276" i="10"/>
  <c r="AM276" i="10"/>
  <c r="Z276" i="10" l="1"/>
  <c r="AD276" i="10" s="1"/>
  <c r="AE276" i="10" s="1"/>
  <c r="H276" i="10"/>
  <c r="S277" i="10"/>
  <c r="X273" i="10"/>
  <c r="Y273" i="10" s="1"/>
  <c r="AA269" i="10"/>
  <c r="AB269" i="10" s="1"/>
  <c r="R276" i="10"/>
  <c r="T276" i="10" s="1"/>
  <c r="D278" i="10"/>
  <c r="I277" i="10"/>
  <c r="AM277" i="10"/>
  <c r="Z277" i="10" l="1"/>
  <c r="AD277" i="10" s="1"/>
  <c r="AE277" i="10" s="1"/>
  <c r="H277" i="10"/>
  <c r="S278" i="10"/>
  <c r="R277" i="10"/>
  <c r="T277" i="10" s="1"/>
  <c r="AA270" i="10"/>
  <c r="AB270" i="10" s="1"/>
  <c r="X271" i="10"/>
  <c r="Y271" i="10" s="1"/>
  <c r="D279" i="10"/>
  <c r="I278" i="10"/>
  <c r="AM278" i="10"/>
  <c r="Z278" i="10" l="1"/>
  <c r="AD278" i="10" s="1"/>
  <c r="AE278" i="10" s="1"/>
  <c r="H278" i="10"/>
  <c r="S279" i="10"/>
  <c r="X275" i="10"/>
  <c r="Y275" i="10" s="1"/>
  <c r="X272" i="10"/>
  <c r="Y272" i="10" s="1"/>
  <c r="R278" i="10"/>
  <c r="T278" i="10" s="1"/>
  <c r="D280" i="10"/>
  <c r="I279" i="10"/>
  <c r="AM279" i="10"/>
  <c r="AA271" i="10"/>
  <c r="AB271" i="10" s="1"/>
  <c r="Z279" i="10" l="1"/>
  <c r="AD279" i="10" s="1"/>
  <c r="AE279" i="10" s="1"/>
  <c r="H279" i="10"/>
  <c r="S280" i="10"/>
  <c r="X276" i="10"/>
  <c r="Y276" i="10" s="1"/>
  <c r="R279" i="10"/>
  <c r="T279" i="10" s="1"/>
  <c r="D281" i="10"/>
  <c r="I280" i="10"/>
  <c r="AM280" i="10"/>
  <c r="AA272" i="10"/>
  <c r="AB272" i="10" s="1"/>
  <c r="Z280" i="10" l="1"/>
  <c r="AD280" i="10" s="1"/>
  <c r="AE280" i="10" s="1"/>
  <c r="H280" i="10"/>
  <c r="S281" i="10"/>
  <c r="D282" i="10"/>
  <c r="I281" i="10"/>
  <c r="AM281" i="10"/>
  <c r="AA273" i="10"/>
  <c r="AB273" i="10" s="1"/>
  <c r="X274" i="10"/>
  <c r="Y274" i="10" s="1"/>
  <c r="X278" i="10"/>
  <c r="Y278" i="10" s="1"/>
  <c r="R280" i="10"/>
  <c r="T280" i="10" s="1"/>
  <c r="Z281" i="10" l="1"/>
  <c r="AD281" i="10" s="1"/>
  <c r="AE281" i="10" s="1"/>
  <c r="H281" i="10"/>
  <c r="S282" i="10"/>
  <c r="AA274" i="10"/>
  <c r="AB274" i="10" s="1"/>
  <c r="R281" i="10"/>
  <c r="T281" i="10" s="1"/>
  <c r="D283" i="10"/>
  <c r="I282" i="10"/>
  <c r="AM282" i="10"/>
  <c r="Z282" i="10" l="1"/>
  <c r="AD282" i="10" s="1"/>
  <c r="AE282" i="10" s="1"/>
  <c r="H282" i="10"/>
  <c r="S283" i="10"/>
  <c r="AA275" i="10"/>
  <c r="AB275" i="10" s="1"/>
  <c r="R282" i="10"/>
  <c r="T282" i="10" s="1"/>
  <c r="D284" i="10"/>
  <c r="I283" i="10"/>
  <c r="AM283" i="10"/>
  <c r="Z283" i="10" l="1"/>
  <c r="AD283" i="10" s="1"/>
  <c r="AE283" i="10" s="1"/>
  <c r="H283" i="10"/>
  <c r="S284" i="10"/>
  <c r="AA276" i="10"/>
  <c r="AB276" i="10" s="1"/>
  <c r="X277" i="10"/>
  <c r="Y277" i="10" s="1"/>
  <c r="D285" i="10"/>
  <c r="I284" i="10"/>
  <c r="AM284" i="10"/>
  <c r="R283" i="10"/>
  <c r="T283" i="10" s="1"/>
  <c r="Z284" i="10" l="1"/>
  <c r="AD284" i="10" s="1"/>
  <c r="AE284" i="10" s="1"/>
  <c r="H284" i="10"/>
  <c r="S285" i="10"/>
  <c r="AA277" i="10"/>
  <c r="AB277" i="10" s="1"/>
  <c r="D286" i="10"/>
  <c r="I285" i="10"/>
  <c r="AM285" i="10"/>
  <c r="R284" i="10"/>
  <c r="T284" i="10" s="1"/>
  <c r="AA278" i="10" l="1"/>
  <c r="AB278" i="10" s="1"/>
  <c r="Z285" i="10"/>
  <c r="AD285" i="10" s="1"/>
  <c r="AE285" i="10" s="1"/>
  <c r="H285" i="10"/>
  <c r="S286" i="10"/>
  <c r="X282" i="10"/>
  <c r="Y282" i="10" s="1"/>
  <c r="X279" i="10"/>
  <c r="Y279" i="10" s="1"/>
  <c r="D287" i="10"/>
  <c r="I286" i="10"/>
  <c r="AM286" i="10"/>
  <c r="R285" i="10"/>
  <c r="T285" i="10" s="1"/>
  <c r="Z286" i="10" l="1"/>
  <c r="AD286" i="10" s="1"/>
  <c r="AE286" i="10" s="1"/>
  <c r="H286" i="10"/>
  <c r="S287" i="10"/>
  <c r="D288" i="10"/>
  <c r="I287" i="10"/>
  <c r="AM287" i="10"/>
  <c r="AA279" i="10"/>
  <c r="AB279" i="10" s="1"/>
  <c r="X280" i="10"/>
  <c r="Y280" i="10" s="1"/>
  <c r="R286" i="10"/>
  <c r="T286" i="10" s="1"/>
  <c r="Z287" i="10" l="1"/>
  <c r="AD287" i="10" s="1"/>
  <c r="AE287" i="10" s="1"/>
  <c r="H287" i="10"/>
  <c r="S288" i="10"/>
  <c r="X284" i="10"/>
  <c r="Y284" i="10" s="1"/>
  <c r="AA280" i="10"/>
  <c r="AB280" i="10" s="1"/>
  <c r="R287" i="10"/>
  <c r="T287" i="10" s="1"/>
  <c r="X281" i="10"/>
  <c r="Y281" i="10" s="1"/>
  <c r="D289" i="10"/>
  <c r="I288" i="10"/>
  <c r="AM288" i="10"/>
  <c r="Z288" i="10" l="1"/>
  <c r="AD288" i="10" s="1"/>
  <c r="AE288" i="10" s="1"/>
  <c r="H288" i="10"/>
  <c r="S289" i="10"/>
  <c r="AA281" i="10"/>
  <c r="AB281" i="10" s="1"/>
  <c r="R288" i="10"/>
  <c r="T288" i="10" s="1"/>
  <c r="D290" i="10"/>
  <c r="I289" i="10"/>
  <c r="AM289" i="10"/>
  <c r="Z289" i="10" l="1"/>
  <c r="AD289" i="10" s="1"/>
  <c r="AE289" i="10" s="1"/>
  <c r="H289" i="10"/>
  <c r="S290" i="10"/>
  <c r="X286" i="10"/>
  <c r="Y286" i="10" s="1"/>
  <c r="AA282" i="10"/>
  <c r="AB282" i="10" s="1"/>
  <c r="D291" i="10"/>
  <c r="I290" i="10"/>
  <c r="AM290" i="10"/>
  <c r="X283" i="10"/>
  <c r="Y283" i="10" s="1"/>
  <c r="R289" i="10"/>
  <c r="T289" i="10" s="1"/>
  <c r="Z290" i="10" l="1"/>
  <c r="AD290" i="10" s="1"/>
  <c r="AE290" i="10" s="1"/>
  <c r="H290" i="10"/>
  <c r="S291" i="10"/>
  <c r="AA283" i="10"/>
  <c r="AB283" i="10" s="1"/>
  <c r="R290" i="10"/>
  <c r="T290" i="10" s="1"/>
  <c r="X288" i="10"/>
  <c r="Y288" i="10" s="1"/>
  <c r="D292" i="10"/>
  <c r="I291" i="10"/>
  <c r="AM291" i="10"/>
  <c r="Z291" i="10" l="1"/>
  <c r="AD291" i="10" s="1"/>
  <c r="AE291" i="10" s="1"/>
  <c r="H291" i="10"/>
  <c r="S292" i="10"/>
  <c r="R291" i="10"/>
  <c r="T291" i="10" s="1"/>
  <c r="X285" i="10"/>
  <c r="Y285" i="10" s="1"/>
  <c r="D293" i="10"/>
  <c r="I292" i="10"/>
  <c r="AM292" i="10"/>
  <c r="AA284" i="10"/>
  <c r="AB284" i="10" s="1"/>
  <c r="Z292" i="10" l="1"/>
  <c r="AD292" i="10" s="1"/>
  <c r="AE292" i="10" s="1"/>
  <c r="H292" i="10"/>
  <c r="S293" i="10"/>
  <c r="X289" i="10"/>
  <c r="Y289" i="10" s="1"/>
  <c r="AA285" i="10"/>
  <c r="AB285" i="10" s="1"/>
  <c r="R292" i="10"/>
  <c r="T292" i="10" s="1"/>
  <c r="D294" i="10"/>
  <c r="I293" i="10"/>
  <c r="AM293" i="10"/>
  <c r="Z293" i="10" l="1"/>
  <c r="AD293" i="10" s="1"/>
  <c r="AE293" i="10" s="1"/>
  <c r="H293" i="10"/>
  <c r="S294" i="10"/>
  <c r="D295" i="10"/>
  <c r="I294" i="10"/>
  <c r="AM294" i="10"/>
  <c r="AA286" i="10"/>
  <c r="AB286" i="10" s="1"/>
  <c r="X291" i="10"/>
  <c r="Y291" i="10" s="1"/>
  <c r="X287" i="10"/>
  <c r="Y287" i="10" s="1"/>
  <c r="R293" i="10"/>
  <c r="T293" i="10" s="1"/>
  <c r="Z294" i="10" l="1"/>
  <c r="AD294" i="10" s="1"/>
  <c r="AE294" i="10" s="1"/>
  <c r="H294" i="10"/>
  <c r="S295" i="10"/>
  <c r="R294" i="10"/>
  <c r="T294" i="10" s="1"/>
  <c r="D296" i="10"/>
  <c r="I295" i="10"/>
  <c r="AM295" i="10"/>
  <c r="AA287" i="10"/>
  <c r="AB287" i="10" s="1"/>
  <c r="Z295" i="10" l="1"/>
  <c r="H295" i="10"/>
  <c r="S296" i="10"/>
  <c r="AD295" i="10"/>
  <c r="AE295" i="10" s="1"/>
  <c r="D297" i="10"/>
  <c r="I296" i="10"/>
  <c r="AM296" i="10"/>
  <c r="AA288" i="10"/>
  <c r="AB288" i="10" s="1"/>
  <c r="R295" i="10"/>
  <c r="T295" i="10" s="1"/>
  <c r="Z296" i="10" l="1"/>
  <c r="AD296" i="10" s="1"/>
  <c r="AE296" i="10" s="1"/>
  <c r="H296" i="10"/>
  <c r="S297" i="10"/>
  <c r="X293" i="10"/>
  <c r="Y293" i="10" s="1"/>
  <c r="X290" i="10"/>
  <c r="Y290" i="10" s="1"/>
  <c r="R296" i="10"/>
  <c r="T296" i="10" s="1"/>
  <c r="D298" i="10"/>
  <c r="I297" i="10"/>
  <c r="AM297" i="10"/>
  <c r="AA289" i="10"/>
  <c r="AB289" i="10" s="1"/>
  <c r="X294" i="10"/>
  <c r="Y294" i="10" s="1"/>
  <c r="Z297" i="10" l="1"/>
  <c r="AD297" i="10" s="1"/>
  <c r="AE297" i="10" s="1"/>
  <c r="H297" i="10"/>
  <c r="S298" i="10"/>
  <c r="R297" i="10"/>
  <c r="T297" i="10" s="1"/>
  <c r="D299" i="10"/>
  <c r="I298" i="10"/>
  <c r="AM298" i="10"/>
  <c r="AA290" i="10"/>
  <c r="AB290" i="10" s="1"/>
  <c r="Z298" i="10" l="1"/>
  <c r="AD298" i="10" s="1"/>
  <c r="AE298" i="10" s="1"/>
  <c r="H298" i="10"/>
  <c r="S299" i="10"/>
  <c r="X295" i="10"/>
  <c r="Y295" i="10" s="1"/>
  <c r="X296" i="10"/>
  <c r="Y296" i="10" s="1"/>
  <c r="R298" i="10"/>
  <c r="T298" i="10" s="1"/>
  <c r="D300" i="10"/>
  <c r="I299" i="10"/>
  <c r="AM299" i="10"/>
  <c r="AA291" i="10"/>
  <c r="AB291" i="10" s="1"/>
  <c r="X292" i="10"/>
  <c r="Y292" i="10" s="1"/>
  <c r="Z299" i="10" l="1"/>
  <c r="AD299" i="10" s="1"/>
  <c r="AE299" i="10" s="1"/>
  <c r="H299" i="10"/>
  <c r="S300" i="10"/>
  <c r="AA292" i="10"/>
  <c r="AB292" i="10" s="1"/>
  <c r="D301" i="10"/>
  <c r="I300" i="10"/>
  <c r="AM300" i="10"/>
  <c r="X297" i="10"/>
  <c r="Y297" i="10" s="1"/>
  <c r="R299" i="10"/>
  <c r="T299" i="10" s="1"/>
  <c r="Z300" i="10" l="1"/>
  <c r="AD300" i="10" s="1"/>
  <c r="AE300" i="10" s="1"/>
  <c r="H300" i="10"/>
  <c r="S301" i="10"/>
  <c r="AA293" i="10"/>
  <c r="AB293" i="10" s="1"/>
  <c r="R300" i="10"/>
  <c r="T300" i="10" s="1"/>
  <c r="D302" i="10"/>
  <c r="I301" i="10"/>
  <c r="AM301" i="10"/>
  <c r="Z301" i="10" l="1"/>
  <c r="AD301" i="10" s="1"/>
  <c r="AE301" i="10" s="1"/>
  <c r="H301" i="10"/>
  <c r="S302" i="10"/>
  <c r="AA294" i="10"/>
  <c r="AB294" i="10" s="1"/>
  <c r="R301" i="10"/>
  <c r="T301" i="10" s="1"/>
  <c r="D303" i="10"/>
  <c r="I302" i="10"/>
  <c r="AM302" i="10"/>
  <c r="Z302" i="10" l="1"/>
  <c r="AD302" i="10" s="1"/>
  <c r="AE302" i="10" s="1"/>
  <c r="H302" i="10"/>
  <c r="S303" i="10"/>
  <c r="AA295" i="10"/>
  <c r="AB295" i="10" s="1"/>
  <c r="X299" i="10"/>
  <c r="Y299" i="10" s="1"/>
  <c r="R302" i="10"/>
  <c r="T302" i="10" s="1"/>
  <c r="D304" i="10"/>
  <c r="I303" i="10"/>
  <c r="AM303" i="10"/>
  <c r="Z303" i="10" l="1"/>
  <c r="AD303" i="10" s="1"/>
  <c r="AE303" i="10" s="1"/>
  <c r="H303" i="10"/>
  <c r="S304" i="10"/>
  <c r="AA296" i="10"/>
  <c r="AB296" i="10" s="1"/>
  <c r="X300" i="10"/>
  <c r="Y300" i="10" s="1"/>
  <c r="R303" i="10"/>
  <c r="T303" i="10" s="1"/>
  <c r="X301" i="10"/>
  <c r="Y301" i="10" s="1"/>
  <c r="D305" i="10"/>
  <c r="I304" i="10"/>
  <c r="AM304" i="10"/>
  <c r="Z304" i="10" l="1"/>
  <c r="AD304" i="10" s="1"/>
  <c r="AE304" i="10" s="1"/>
  <c r="H304" i="10"/>
  <c r="S305" i="10"/>
  <c r="AA297" i="10"/>
  <c r="AB297" i="10" s="1"/>
  <c r="D306" i="10"/>
  <c r="I305" i="10"/>
  <c r="AM305" i="10"/>
  <c r="X298" i="10"/>
  <c r="Y298" i="10" s="1"/>
  <c r="R304" i="10"/>
  <c r="T304" i="10" s="1"/>
  <c r="Z305" i="10" l="1"/>
  <c r="AD305" i="10" s="1"/>
  <c r="AE305" i="10" s="1"/>
  <c r="H305" i="10"/>
  <c r="S306" i="10"/>
  <c r="AA298" i="10"/>
  <c r="AB298" i="10" s="1"/>
  <c r="X302" i="10"/>
  <c r="Y302" i="10" s="1"/>
  <c r="X303" i="10"/>
  <c r="Y303" i="10" s="1"/>
  <c r="R305" i="10"/>
  <c r="T305" i="10" s="1"/>
  <c r="D307" i="10"/>
  <c r="I306" i="10"/>
  <c r="AM306" i="10"/>
  <c r="Z306" i="10" l="1"/>
  <c r="AD306" i="10" s="1"/>
  <c r="AE306" i="10" s="1"/>
  <c r="H306" i="10"/>
  <c r="S307" i="10"/>
  <c r="AA299" i="10"/>
  <c r="AB299" i="10" s="1"/>
  <c r="D308" i="10"/>
  <c r="I307" i="10"/>
  <c r="AM307" i="10"/>
  <c r="R306" i="10"/>
  <c r="T306" i="10" s="1"/>
  <c r="Z307" i="10" l="1"/>
  <c r="AD307" i="10" s="1"/>
  <c r="AE307" i="10" s="1"/>
  <c r="H307" i="10"/>
  <c r="S308" i="10"/>
  <c r="AA300" i="10"/>
  <c r="AB300" i="10" s="1"/>
  <c r="X304" i="10"/>
  <c r="Y304" i="10" s="1"/>
  <c r="R307" i="10"/>
  <c r="T307" i="10" s="1"/>
  <c r="D309" i="10"/>
  <c r="I308" i="10"/>
  <c r="AM308" i="10"/>
  <c r="Z308" i="10" l="1"/>
  <c r="AD308" i="10" s="1"/>
  <c r="AE308" i="10" s="1"/>
  <c r="H308" i="10"/>
  <c r="AA301" i="10"/>
  <c r="AB301" i="10" s="1"/>
  <c r="S309" i="10"/>
  <c r="R308" i="10"/>
  <c r="T308" i="10" s="1"/>
  <c r="D310" i="10"/>
  <c r="I309" i="10"/>
  <c r="AM309" i="10"/>
  <c r="Z309" i="10" l="1"/>
  <c r="AD309" i="10" s="1"/>
  <c r="AE309" i="10" s="1"/>
  <c r="H309" i="10"/>
  <c r="AA302" i="10"/>
  <c r="AB302" i="10" s="1"/>
  <c r="S310" i="10"/>
  <c r="X306" i="10"/>
  <c r="Y306" i="10" s="1"/>
  <c r="R309" i="10"/>
  <c r="T309" i="10" s="1"/>
  <c r="D311" i="10"/>
  <c r="I310" i="10"/>
  <c r="AM310" i="10"/>
  <c r="X307" i="10"/>
  <c r="Y307" i="10" s="1"/>
  <c r="Z310" i="10" l="1"/>
  <c r="H310" i="10"/>
  <c r="AA303" i="10"/>
  <c r="AB303" i="10" s="1"/>
  <c r="S311" i="10"/>
  <c r="D312" i="10"/>
  <c r="I311" i="10"/>
  <c r="AM311" i="10"/>
  <c r="R310" i="10"/>
  <c r="T310" i="10" s="1"/>
  <c r="AD310" i="10"/>
  <c r="AE310" i="10" s="1"/>
  <c r="Z311" i="10" l="1"/>
  <c r="AD311" i="10" s="1"/>
  <c r="AE311" i="10" s="1"/>
  <c r="H311" i="10"/>
  <c r="AA304" i="10"/>
  <c r="AB304" i="10" s="1"/>
  <c r="S312" i="10"/>
  <c r="X308" i="10"/>
  <c r="Y308" i="10" s="1"/>
  <c r="X305" i="10"/>
  <c r="Y305" i="10" s="1"/>
  <c r="R311" i="10"/>
  <c r="T311" i="10" s="1"/>
  <c r="D313" i="10"/>
  <c r="I312" i="10"/>
  <c r="AM312" i="10"/>
  <c r="AA305" i="10" l="1"/>
  <c r="Z312" i="10"/>
  <c r="AD312" i="10" s="1"/>
  <c r="AE312" i="10" s="1"/>
  <c r="H312" i="10"/>
  <c r="S313" i="10"/>
  <c r="R312" i="10"/>
  <c r="T312" i="10" s="1"/>
  <c r="D314" i="10"/>
  <c r="I313" i="10"/>
  <c r="AM313" i="10"/>
  <c r="AB305" i="10" l="1"/>
  <c r="AA306" i="10"/>
  <c r="Z313" i="10"/>
  <c r="AD313" i="10" s="1"/>
  <c r="AE313" i="10" s="1"/>
  <c r="H313" i="10"/>
  <c r="S314" i="10"/>
  <c r="D315" i="10"/>
  <c r="I314" i="10"/>
  <c r="AM314" i="10"/>
  <c r="R313" i="10"/>
  <c r="T313" i="10" s="1"/>
  <c r="AB306" i="10" l="1"/>
  <c r="AA307" i="10"/>
  <c r="Z314" i="10"/>
  <c r="AD314" i="10" s="1"/>
  <c r="AE314" i="10" s="1"/>
  <c r="H314" i="10"/>
  <c r="S315" i="10"/>
  <c r="X311" i="10"/>
  <c r="Y311" i="10" s="1"/>
  <c r="R314" i="10"/>
  <c r="T314" i="10" s="1"/>
  <c r="D316" i="10"/>
  <c r="I315" i="10"/>
  <c r="AM315" i="10"/>
  <c r="AB307" i="10" l="1"/>
  <c r="AA308" i="10"/>
  <c r="Z315" i="10"/>
  <c r="AD315" i="10" s="1"/>
  <c r="AE315" i="10" s="1"/>
  <c r="H315" i="10"/>
  <c r="S316" i="10"/>
  <c r="X312" i="10"/>
  <c r="Y312" i="10" s="1"/>
  <c r="D317" i="10"/>
  <c r="I316" i="10"/>
  <c r="AM316" i="10"/>
  <c r="X309" i="10"/>
  <c r="Y309" i="10" s="1"/>
  <c r="R315" i="10"/>
  <c r="T315" i="10" s="1"/>
  <c r="AA309" i="10" l="1"/>
  <c r="AB309" i="10" s="1"/>
  <c r="AB308" i="10"/>
  <c r="Z316" i="10"/>
  <c r="AD316" i="10" s="1"/>
  <c r="AE316" i="10" s="1"/>
  <c r="H316" i="10"/>
  <c r="S317" i="10"/>
  <c r="X313" i="10"/>
  <c r="Y313" i="10" s="1"/>
  <c r="R316" i="10"/>
  <c r="T316" i="10" s="1"/>
  <c r="D318" i="10"/>
  <c r="I317" i="10"/>
  <c r="AM317" i="10"/>
  <c r="X310" i="10"/>
  <c r="Y310" i="10" s="1"/>
  <c r="Z317" i="10" l="1"/>
  <c r="AD317" i="10" s="1"/>
  <c r="AE317" i="10" s="1"/>
  <c r="H317" i="10"/>
  <c r="S318" i="10"/>
  <c r="AA310" i="10"/>
  <c r="AB310" i="10" s="1"/>
  <c r="R317" i="10"/>
  <c r="T317" i="10" s="1"/>
  <c r="D319" i="10"/>
  <c r="I318" i="10"/>
  <c r="AM318" i="10"/>
  <c r="Z318" i="10" l="1"/>
  <c r="AD318" i="10" s="1"/>
  <c r="AE318" i="10" s="1"/>
  <c r="H318" i="10"/>
  <c r="S319" i="10"/>
  <c r="AA311" i="10"/>
  <c r="AB311" i="10" s="1"/>
  <c r="R318" i="10"/>
  <c r="T318" i="10" s="1"/>
  <c r="D320" i="10"/>
  <c r="I319" i="10"/>
  <c r="AM319" i="10"/>
  <c r="Z319" i="10" l="1"/>
  <c r="AD319" i="10" s="1"/>
  <c r="AE319" i="10" s="1"/>
  <c r="H319" i="10"/>
  <c r="S320" i="10"/>
  <c r="AA312" i="10"/>
  <c r="AB312" i="10" s="1"/>
  <c r="R319" i="10"/>
  <c r="T319" i="10" s="1"/>
  <c r="D321" i="10"/>
  <c r="I320" i="10"/>
  <c r="AM320" i="10"/>
  <c r="Z320" i="10" l="1"/>
  <c r="AD320" i="10" s="1"/>
  <c r="AE320" i="10" s="1"/>
  <c r="H320" i="10"/>
  <c r="S321" i="10"/>
  <c r="X317" i="10"/>
  <c r="Y317" i="10" s="1"/>
  <c r="R320" i="10"/>
  <c r="T320" i="10" s="1"/>
  <c r="D322" i="10"/>
  <c r="I321" i="10"/>
  <c r="AM321" i="10"/>
  <c r="X314" i="10"/>
  <c r="Y314" i="10" s="1"/>
  <c r="AA313" i="10"/>
  <c r="AB313" i="10" s="1"/>
  <c r="Z321" i="10" l="1"/>
  <c r="AD321" i="10" s="1"/>
  <c r="AE321" i="10" s="1"/>
  <c r="H321" i="10"/>
  <c r="S322" i="10"/>
  <c r="X318" i="10"/>
  <c r="Y318" i="10" s="1"/>
  <c r="R321" i="10"/>
  <c r="T321" i="10" s="1"/>
  <c r="AA314" i="10"/>
  <c r="AB314" i="10" s="1"/>
  <c r="D323" i="10"/>
  <c r="I322" i="10"/>
  <c r="AM322" i="10"/>
  <c r="X315" i="10"/>
  <c r="Y315" i="10" s="1"/>
  <c r="Z322" i="10" l="1"/>
  <c r="AD322" i="10" s="1"/>
  <c r="AE322" i="10" s="1"/>
  <c r="H322" i="10"/>
  <c r="S323" i="10"/>
  <c r="AA315" i="10"/>
  <c r="AB315" i="10" s="1"/>
  <c r="X319" i="10"/>
  <c r="Y319" i="10" s="1"/>
  <c r="R322" i="10"/>
  <c r="T322" i="10" s="1"/>
  <c r="D324" i="10"/>
  <c r="I323" i="10"/>
  <c r="AM323" i="10"/>
  <c r="X316" i="10"/>
  <c r="Y316" i="10" s="1"/>
  <c r="Z323" i="10" l="1"/>
  <c r="AD323" i="10" s="1"/>
  <c r="AE323" i="10" s="1"/>
  <c r="H323" i="10"/>
  <c r="S324" i="10"/>
  <c r="X320" i="10"/>
  <c r="Y320" i="10" s="1"/>
  <c r="X321" i="10"/>
  <c r="Y321" i="10" s="1"/>
  <c r="R323" i="10"/>
  <c r="T323" i="10" s="1"/>
  <c r="D325" i="10"/>
  <c r="I324" i="10"/>
  <c r="AM324" i="10"/>
  <c r="AA316" i="10"/>
  <c r="AB316" i="10" s="1"/>
  <c r="Z324" i="10" l="1"/>
  <c r="AD324" i="10" s="1"/>
  <c r="AE324" i="10" s="1"/>
  <c r="H324" i="10"/>
  <c r="S325" i="10"/>
  <c r="D326" i="10"/>
  <c r="I325" i="10"/>
  <c r="AM325" i="10"/>
  <c r="AA317" i="10"/>
  <c r="AB317" i="10" s="1"/>
  <c r="R324" i="10"/>
  <c r="T324" i="10" s="1"/>
  <c r="Z325" i="10" l="1"/>
  <c r="AD325" i="10" s="1"/>
  <c r="AE325" i="10" s="1"/>
  <c r="H325" i="10"/>
  <c r="S326" i="10"/>
  <c r="AA318" i="10"/>
  <c r="AB318" i="10" s="1"/>
  <c r="R325" i="10"/>
  <c r="T325" i="10" s="1"/>
  <c r="D327" i="10"/>
  <c r="I326" i="10"/>
  <c r="AM326" i="10"/>
  <c r="Z326" i="10" l="1"/>
  <c r="AD326" i="10" s="1"/>
  <c r="AE326" i="10" s="1"/>
  <c r="H326" i="10"/>
  <c r="S327" i="10"/>
  <c r="R326" i="10"/>
  <c r="T326" i="10" s="1"/>
  <c r="X324" i="10"/>
  <c r="Y324" i="10" s="1"/>
  <c r="AA319" i="10"/>
  <c r="AB319" i="10" s="1"/>
  <c r="D328" i="10"/>
  <c r="I327" i="10"/>
  <c r="AM327" i="10"/>
  <c r="Z327" i="10" l="1"/>
  <c r="AD327" i="10" s="1"/>
  <c r="AE327" i="10" s="1"/>
  <c r="H327" i="10"/>
  <c r="S328" i="10"/>
  <c r="D329" i="10"/>
  <c r="I328" i="10"/>
  <c r="AM328" i="10"/>
  <c r="AA320" i="10"/>
  <c r="AB320" i="10" s="1"/>
  <c r="R327" i="10"/>
  <c r="T327" i="10" s="1"/>
  <c r="Z328" i="10" l="1"/>
  <c r="AD328" i="10" s="1"/>
  <c r="AE328" i="10" s="1"/>
  <c r="H328" i="10"/>
  <c r="S329" i="10"/>
  <c r="AA321" i="10"/>
  <c r="AB321" i="10" s="1"/>
  <c r="X322" i="10"/>
  <c r="Y322" i="10" s="1"/>
  <c r="R328" i="10"/>
  <c r="T328" i="10" s="1"/>
  <c r="D330" i="10"/>
  <c r="I329" i="10"/>
  <c r="AM329" i="10"/>
  <c r="Z329" i="10" l="1"/>
  <c r="AD329" i="10" s="1"/>
  <c r="AE329" i="10" s="1"/>
  <c r="H329" i="10"/>
  <c r="S330" i="10"/>
  <c r="X326" i="10"/>
  <c r="Y326" i="10" s="1"/>
  <c r="R329" i="10"/>
  <c r="T329" i="10" s="1"/>
  <c r="X323" i="10"/>
  <c r="Y323" i="10" s="1"/>
  <c r="D331" i="10"/>
  <c r="I330" i="10"/>
  <c r="AM330" i="10"/>
  <c r="X327" i="10"/>
  <c r="Y327" i="10" s="1"/>
  <c r="AA322" i="10"/>
  <c r="AB322" i="10" s="1"/>
  <c r="Z330" i="10" l="1"/>
  <c r="AD330" i="10" s="1"/>
  <c r="AE330" i="10" s="1"/>
  <c r="H330" i="10"/>
  <c r="S331" i="10"/>
  <c r="R330" i="10"/>
  <c r="T330" i="10" s="1"/>
  <c r="D332" i="10"/>
  <c r="I331" i="10"/>
  <c r="AM331" i="10"/>
  <c r="AA323" i="10"/>
  <c r="AB323" i="10" s="1"/>
  <c r="Z331" i="10" l="1"/>
  <c r="AD331" i="10" s="1"/>
  <c r="AE331" i="10" s="1"/>
  <c r="H331" i="10"/>
  <c r="S332" i="10"/>
  <c r="X328" i="10"/>
  <c r="Y328" i="10" s="1"/>
  <c r="R331" i="10"/>
  <c r="T331" i="10" s="1"/>
  <c r="X325" i="10"/>
  <c r="Y325" i="10" s="1"/>
  <c r="AA324" i="10"/>
  <c r="AB324" i="10" s="1"/>
  <c r="D333" i="10"/>
  <c r="I332" i="10"/>
  <c r="AM332" i="10"/>
  <c r="Z332" i="10" l="1"/>
  <c r="AD332" i="10" s="1"/>
  <c r="AE332" i="10" s="1"/>
  <c r="H332" i="10"/>
  <c r="S333" i="10"/>
  <c r="D334" i="10"/>
  <c r="I333" i="10"/>
  <c r="AM333" i="10"/>
  <c r="R332" i="10"/>
  <c r="T332" i="10" s="1"/>
  <c r="AA325" i="10"/>
  <c r="AB325" i="10" s="1"/>
  <c r="Z333" i="10" l="1"/>
  <c r="AD333" i="10" s="1"/>
  <c r="AE333" i="10" s="1"/>
  <c r="H333" i="10"/>
  <c r="S334" i="10"/>
  <c r="X330" i="10"/>
  <c r="Y330" i="10" s="1"/>
  <c r="R333" i="10"/>
  <c r="T333" i="10" s="1"/>
  <c r="D335" i="10"/>
  <c r="I334" i="10"/>
  <c r="AM334" i="10"/>
  <c r="AA326" i="10"/>
  <c r="AB326" i="10" s="1"/>
  <c r="Z334" i="10" l="1"/>
  <c r="AD334" i="10" s="1"/>
  <c r="AE334" i="10" s="1"/>
  <c r="H334" i="10"/>
  <c r="S335" i="10"/>
  <c r="D336" i="10"/>
  <c r="I335" i="10"/>
  <c r="AM335" i="10"/>
  <c r="AA327" i="10"/>
  <c r="AB327" i="10" s="1"/>
  <c r="R334" i="10"/>
  <c r="T334" i="10" s="1"/>
  <c r="Z335" i="10" l="1"/>
  <c r="AD335" i="10" s="1"/>
  <c r="AE335" i="10" s="1"/>
  <c r="H335" i="10"/>
  <c r="S336" i="10"/>
  <c r="AA328" i="10"/>
  <c r="AB328" i="10" s="1"/>
  <c r="R335" i="10"/>
  <c r="T335" i="10" s="1"/>
  <c r="D337" i="10"/>
  <c r="I336" i="10"/>
  <c r="AM336" i="10"/>
  <c r="X329" i="10"/>
  <c r="Y329" i="10" s="1"/>
  <c r="X333" i="10"/>
  <c r="Y333" i="10" s="1"/>
  <c r="Z336" i="10" l="1"/>
  <c r="AD336" i="10" s="1"/>
  <c r="AE336" i="10" s="1"/>
  <c r="H336" i="10"/>
  <c r="S337" i="10"/>
  <c r="AA329" i="10"/>
  <c r="AB329" i="10" s="1"/>
  <c r="R336" i="10"/>
  <c r="T336" i="10" s="1"/>
  <c r="D338" i="10"/>
  <c r="I337" i="10"/>
  <c r="AM337" i="10"/>
  <c r="Z337" i="10" l="1"/>
  <c r="AD337" i="10" s="1"/>
  <c r="AE337" i="10" s="1"/>
  <c r="H337" i="10"/>
  <c r="S338" i="10"/>
  <c r="AA330" i="10"/>
  <c r="AB330" i="10" s="1"/>
  <c r="X334" i="10"/>
  <c r="Y334" i="10" s="1"/>
  <c r="R337" i="10"/>
  <c r="T337" i="10" s="1"/>
  <c r="X331" i="10"/>
  <c r="Y331" i="10" s="1"/>
  <c r="D339" i="10"/>
  <c r="I338" i="10"/>
  <c r="AM338" i="10"/>
  <c r="Z338" i="10" l="1"/>
  <c r="AD338" i="10" s="1"/>
  <c r="AE338" i="10" s="1"/>
  <c r="H338" i="10"/>
  <c r="S339" i="10"/>
  <c r="X335" i="10"/>
  <c r="Y335" i="10" s="1"/>
  <c r="AA331" i="10"/>
  <c r="AB331" i="10" s="1"/>
  <c r="X332" i="10"/>
  <c r="Y332" i="10" s="1"/>
  <c r="R338" i="10"/>
  <c r="T338" i="10" s="1"/>
  <c r="D340" i="10"/>
  <c r="I339" i="10"/>
  <c r="AM339" i="10"/>
  <c r="Z339" i="10" l="1"/>
  <c r="AD339" i="10" s="1"/>
  <c r="AE339" i="10" s="1"/>
  <c r="H339" i="10"/>
  <c r="S340" i="10"/>
  <c r="AA332" i="10"/>
  <c r="AB332" i="10" s="1"/>
  <c r="X336" i="10"/>
  <c r="Y336" i="10" s="1"/>
  <c r="D341" i="10"/>
  <c r="I340" i="10"/>
  <c r="AM340" i="10"/>
  <c r="R339" i="10"/>
  <c r="T339" i="10" s="1"/>
  <c r="Z340" i="10" l="1"/>
  <c r="AD340" i="10" s="1"/>
  <c r="AE340" i="10" s="1"/>
  <c r="H340" i="10"/>
  <c r="S341" i="10"/>
  <c r="X337" i="10"/>
  <c r="Y337" i="10" s="1"/>
  <c r="AA333" i="10"/>
  <c r="AB333" i="10" s="1"/>
  <c r="D342" i="10"/>
  <c r="I341" i="10"/>
  <c r="AM341" i="10"/>
  <c r="R340" i="10"/>
  <c r="T340" i="10" s="1"/>
  <c r="Z341" i="10" l="1"/>
  <c r="AD341" i="10" s="1"/>
  <c r="AE341" i="10" s="1"/>
  <c r="H341" i="10"/>
  <c r="S342" i="10"/>
  <c r="AA334" i="10"/>
  <c r="AB334" i="10" s="1"/>
  <c r="R341" i="10"/>
  <c r="T341" i="10" s="1"/>
  <c r="D343" i="10"/>
  <c r="I342" i="10"/>
  <c r="AM342" i="10"/>
  <c r="X339" i="10"/>
  <c r="Y339" i="10" s="1"/>
  <c r="Z342" i="10" l="1"/>
  <c r="AD342" i="10" s="1"/>
  <c r="AE342" i="10" s="1"/>
  <c r="H342" i="10"/>
  <c r="S343" i="10"/>
  <c r="AA335" i="10"/>
  <c r="AB335" i="10" s="1"/>
  <c r="X340" i="10"/>
  <c r="Y340" i="10" s="1"/>
  <c r="R342" i="10"/>
  <c r="T342" i="10" s="1"/>
  <c r="D344" i="10"/>
  <c r="I343" i="10"/>
  <c r="AM343" i="10"/>
  <c r="Z343" i="10" l="1"/>
  <c r="AD343" i="10" s="1"/>
  <c r="AE343" i="10" s="1"/>
  <c r="H343" i="10"/>
  <c r="AA336" i="10"/>
  <c r="AB336" i="10" s="1"/>
  <c r="S344" i="10"/>
  <c r="D345" i="10"/>
  <c r="I344" i="10"/>
  <c r="AM344" i="10"/>
  <c r="R343" i="10"/>
  <c r="T343" i="10" s="1"/>
  <c r="Z344" i="10" l="1"/>
  <c r="AD344" i="10" s="1"/>
  <c r="AE344" i="10" s="1"/>
  <c r="H344" i="10"/>
  <c r="AA337" i="10"/>
  <c r="AB337" i="10" s="1"/>
  <c r="S345" i="10"/>
  <c r="X341" i="10"/>
  <c r="Y341" i="10" s="1"/>
  <c r="X338" i="10"/>
  <c r="Y338" i="10" s="1"/>
  <c r="R344" i="10"/>
  <c r="T344" i="10" s="1"/>
  <c r="D346" i="10"/>
  <c r="I345" i="10"/>
  <c r="AM345" i="10"/>
  <c r="AA338" i="10" l="1"/>
  <c r="Z345" i="10"/>
  <c r="AD345" i="10" s="1"/>
  <c r="AE345" i="10" s="1"/>
  <c r="H345" i="10"/>
  <c r="S346" i="10"/>
  <c r="X342" i="10"/>
  <c r="Y342" i="10" s="1"/>
  <c r="R345" i="10"/>
  <c r="T345" i="10" s="1"/>
  <c r="D347" i="10"/>
  <c r="I346" i="10"/>
  <c r="AM346" i="10"/>
  <c r="AB338" i="10" l="1"/>
  <c r="AA339" i="10"/>
  <c r="AA340" i="10" s="1"/>
  <c r="AB340" i="10" s="1"/>
  <c r="Z346" i="10"/>
  <c r="H346" i="10"/>
  <c r="S347" i="10"/>
  <c r="AD346" i="10"/>
  <c r="AE346" i="10" s="1"/>
  <c r="X343" i="10"/>
  <c r="Y343" i="10" s="1"/>
  <c r="R346" i="10"/>
  <c r="T346" i="10" s="1"/>
  <c r="D348" i="10"/>
  <c r="I347" i="10"/>
  <c r="AM347" i="10"/>
  <c r="AB339" i="10" l="1"/>
  <c r="Z347" i="10"/>
  <c r="AD347" i="10" s="1"/>
  <c r="AE347" i="10" s="1"/>
  <c r="H347" i="10"/>
  <c r="S348" i="10"/>
  <c r="AA341" i="10"/>
  <c r="AB341" i="10" s="1"/>
  <c r="R347" i="10"/>
  <c r="T347" i="10" s="1"/>
  <c r="D349" i="10"/>
  <c r="I348" i="10"/>
  <c r="AM348" i="10"/>
  <c r="Z348" i="10" l="1"/>
  <c r="AD348" i="10" s="1"/>
  <c r="AE348" i="10" s="1"/>
  <c r="H348" i="10"/>
  <c r="S349" i="10"/>
  <c r="AA342" i="10"/>
  <c r="AB342" i="10" s="1"/>
  <c r="X345" i="10"/>
  <c r="Y345" i="10" s="1"/>
  <c r="D350" i="10"/>
  <c r="I349" i="10"/>
  <c r="AM349" i="10"/>
  <c r="R348" i="10"/>
  <c r="T348" i="10" s="1"/>
  <c r="Z349" i="10" l="1"/>
  <c r="AD349" i="10" s="1"/>
  <c r="AE349" i="10" s="1"/>
  <c r="H349" i="10"/>
  <c r="S350" i="10"/>
  <c r="AA343" i="10"/>
  <c r="AB343" i="10" s="1"/>
  <c r="R349" i="10"/>
  <c r="T349" i="10" s="1"/>
  <c r="D351" i="10"/>
  <c r="I350" i="10"/>
  <c r="AM350" i="10"/>
  <c r="Z350" i="10" l="1"/>
  <c r="AD350" i="10" s="1"/>
  <c r="AE350" i="10" s="1"/>
  <c r="H350" i="10"/>
  <c r="S351" i="10"/>
  <c r="R350" i="10"/>
  <c r="T350" i="10" s="1"/>
  <c r="X344" i="10"/>
  <c r="Y344" i="10" s="1"/>
  <c r="D352" i="10"/>
  <c r="I351" i="10"/>
  <c r="AM351" i="10"/>
  <c r="Z351" i="10" l="1"/>
  <c r="AD351" i="10" s="1"/>
  <c r="AE351" i="10" s="1"/>
  <c r="H351" i="10"/>
  <c r="S352" i="10"/>
  <c r="X348" i="10"/>
  <c r="Y348" i="10" s="1"/>
  <c r="R351" i="10"/>
  <c r="T351" i="10" s="1"/>
  <c r="AA344" i="10"/>
  <c r="AB344" i="10" s="1"/>
  <c r="D353" i="10"/>
  <c r="I352" i="10"/>
  <c r="AM352" i="10"/>
  <c r="Z352" i="10" l="1"/>
  <c r="AD352" i="10" s="1"/>
  <c r="AE352" i="10" s="1"/>
  <c r="H352" i="10"/>
  <c r="S353" i="10"/>
  <c r="X349" i="10"/>
  <c r="Y349" i="10" s="1"/>
  <c r="AA345" i="10"/>
  <c r="AB345" i="10" s="1"/>
  <c r="R352" i="10"/>
  <c r="T352" i="10" s="1"/>
  <c r="D354" i="10"/>
  <c r="I353" i="10"/>
  <c r="AM353" i="10"/>
  <c r="X346" i="10"/>
  <c r="Y346" i="10" s="1"/>
  <c r="Z353" i="10" l="1"/>
  <c r="AD353" i="10" s="1"/>
  <c r="AE353" i="10" s="1"/>
  <c r="H353" i="10"/>
  <c r="S354" i="10"/>
  <c r="X350" i="10"/>
  <c r="Y350" i="10" s="1"/>
  <c r="R353" i="10"/>
  <c r="T353" i="10" s="1"/>
  <c r="AA346" i="10"/>
  <c r="AB346" i="10" s="1"/>
  <c r="X347" i="10"/>
  <c r="Y347" i="10" s="1"/>
  <c r="D355" i="10"/>
  <c r="I354" i="10"/>
  <c r="AM354" i="10"/>
  <c r="Z354" i="10" l="1"/>
  <c r="AD354" i="10" s="1"/>
  <c r="AE354" i="10" s="1"/>
  <c r="H354" i="10"/>
  <c r="S355" i="10"/>
  <c r="AA347" i="10"/>
  <c r="AB347" i="10" s="1"/>
  <c r="X351" i="10"/>
  <c r="Y351" i="10" s="1"/>
  <c r="R354" i="10"/>
  <c r="T354" i="10" s="1"/>
  <c r="D356" i="10"/>
  <c r="I355" i="10"/>
  <c r="AM355" i="10"/>
  <c r="Z355" i="10" l="1"/>
  <c r="AD355" i="10" s="1"/>
  <c r="AE355" i="10" s="1"/>
  <c r="H355" i="10"/>
  <c r="S356" i="10"/>
  <c r="AA348" i="10"/>
  <c r="AB348" i="10" s="1"/>
  <c r="R355" i="10"/>
  <c r="T355" i="10" s="1"/>
  <c r="D357" i="10"/>
  <c r="I356" i="10"/>
  <c r="AM356" i="10"/>
  <c r="Z356" i="10" l="1"/>
  <c r="AD356" i="10" s="1"/>
  <c r="AE356" i="10" s="1"/>
  <c r="H356" i="10"/>
  <c r="S357" i="10"/>
  <c r="AA349" i="10"/>
  <c r="AB349" i="10" s="1"/>
  <c r="R356" i="10"/>
  <c r="T356" i="10" s="1"/>
  <c r="D358" i="10"/>
  <c r="I357" i="10"/>
  <c r="AM357" i="10"/>
  <c r="X354" i="10"/>
  <c r="Y354" i="10" s="1"/>
  <c r="Z357" i="10" l="1"/>
  <c r="AD357" i="10" s="1"/>
  <c r="AE357" i="10" s="1"/>
  <c r="H357" i="10"/>
  <c r="S358" i="10"/>
  <c r="AA350" i="10"/>
  <c r="AB350" i="10" s="1"/>
  <c r="R357" i="10"/>
  <c r="T357" i="10" s="1"/>
  <c r="D359" i="10"/>
  <c r="I358" i="10"/>
  <c r="AM358" i="10"/>
  <c r="Z358" i="10" l="1"/>
  <c r="AD358" i="10" s="1"/>
  <c r="AE358" i="10" s="1"/>
  <c r="H358" i="10"/>
  <c r="S359" i="10"/>
  <c r="AA351" i="10"/>
  <c r="AB351" i="10" s="1"/>
  <c r="X355" i="10"/>
  <c r="Y355" i="10" s="1"/>
  <c r="R358" i="10"/>
  <c r="T358" i="10" s="1"/>
  <c r="D360" i="10"/>
  <c r="I359" i="10"/>
  <c r="AM359" i="10"/>
  <c r="X352" i="10"/>
  <c r="Y352" i="10" s="1"/>
  <c r="Z359" i="10" l="1"/>
  <c r="AD359" i="10" s="1"/>
  <c r="AE359" i="10" s="1"/>
  <c r="H359" i="10"/>
  <c r="S360" i="10"/>
  <c r="X356" i="10"/>
  <c r="Y356" i="10" s="1"/>
  <c r="D361" i="10"/>
  <c r="I360" i="10"/>
  <c r="AM360" i="10"/>
  <c r="AA352" i="10"/>
  <c r="AB352" i="10" s="1"/>
  <c r="X353" i="10"/>
  <c r="Y353" i="10" s="1"/>
  <c r="R359" i="10"/>
  <c r="T359" i="10" s="1"/>
  <c r="Z360" i="10" l="1"/>
  <c r="AD360" i="10" s="1"/>
  <c r="AE360" i="10" s="1"/>
  <c r="H360" i="10"/>
  <c r="S361" i="10"/>
  <c r="AA353" i="10"/>
  <c r="AB353" i="10" s="1"/>
  <c r="R360" i="10"/>
  <c r="T360" i="10" s="1"/>
  <c r="D362" i="10"/>
  <c r="I361" i="10"/>
  <c r="AM361" i="10"/>
  <c r="Z361" i="10" l="1"/>
  <c r="AD361" i="10" s="1"/>
  <c r="AE361" i="10" s="1"/>
  <c r="H361" i="10"/>
  <c r="S362" i="10"/>
  <c r="AA354" i="10"/>
  <c r="AB354" i="10" s="1"/>
  <c r="R361" i="10"/>
  <c r="T361" i="10" s="1"/>
  <c r="D363" i="10"/>
  <c r="I362" i="10"/>
  <c r="AM362" i="10"/>
  <c r="Z362" i="10" l="1"/>
  <c r="AD362" i="10" s="1"/>
  <c r="AE362" i="10" s="1"/>
  <c r="H362" i="10"/>
  <c r="S363" i="10"/>
  <c r="AA355" i="10"/>
  <c r="AB355" i="10" s="1"/>
  <c r="R362" i="10"/>
  <c r="T362" i="10" s="1"/>
  <c r="D364" i="10"/>
  <c r="I363" i="10"/>
  <c r="AM363" i="10"/>
  <c r="AA356" i="10" l="1"/>
  <c r="AB356" i="10" s="1"/>
  <c r="Z363" i="10"/>
  <c r="AD363" i="10" s="1"/>
  <c r="AE363" i="10" s="1"/>
  <c r="H363" i="10"/>
  <c r="S364" i="10"/>
  <c r="D365" i="10"/>
  <c r="I364" i="10"/>
  <c r="AM364" i="10"/>
  <c r="X357" i="10"/>
  <c r="Y357" i="10" s="1"/>
  <c r="R363" i="10"/>
  <c r="T363" i="10" s="1"/>
  <c r="Z364" i="10" l="1"/>
  <c r="AD364" i="10" s="1"/>
  <c r="AE364" i="10" s="1"/>
  <c r="H364" i="10"/>
  <c r="S365" i="10"/>
  <c r="X361" i="10"/>
  <c r="Y361" i="10" s="1"/>
  <c r="X358" i="10"/>
  <c r="Y358" i="10" s="1"/>
  <c r="R364" i="10"/>
  <c r="T364" i="10" s="1"/>
  <c r="D366" i="10"/>
  <c r="I365" i="10"/>
  <c r="AM365" i="10"/>
  <c r="AA357" i="10"/>
  <c r="AB357" i="10" s="1"/>
  <c r="Z365" i="10" l="1"/>
  <c r="AD365" i="10" s="1"/>
  <c r="AE365" i="10" s="1"/>
  <c r="H365" i="10"/>
  <c r="S366" i="10"/>
  <c r="AA358" i="10"/>
  <c r="AB358" i="10" s="1"/>
  <c r="R365" i="10"/>
  <c r="T365" i="10" s="1"/>
  <c r="X362" i="10"/>
  <c r="Y362" i="10" s="1"/>
  <c r="X359" i="10"/>
  <c r="Y359" i="10" s="1"/>
  <c r="D367" i="10"/>
  <c r="I366" i="10"/>
  <c r="AM366" i="10"/>
  <c r="X363" i="10"/>
  <c r="Y363" i="10" s="1"/>
  <c r="Z366" i="10" l="1"/>
  <c r="H366" i="10"/>
  <c r="S367" i="10"/>
  <c r="AD366" i="10"/>
  <c r="AE366" i="10" s="1"/>
  <c r="AA359" i="10"/>
  <c r="AB359" i="10" s="1"/>
  <c r="R366" i="10"/>
  <c r="T366" i="10" s="1"/>
  <c r="D368" i="10"/>
  <c r="I367" i="10"/>
  <c r="AM367" i="10"/>
  <c r="X360" i="10"/>
  <c r="Y360" i="10" s="1"/>
  <c r="X364" i="10"/>
  <c r="Y364" i="10" s="1"/>
  <c r="Z367" i="10" l="1"/>
  <c r="AD367" i="10" s="1"/>
  <c r="AE367" i="10" s="1"/>
  <c r="H367" i="10"/>
  <c r="S368" i="10"/>
  <c r="AA360" i="10"/>
  <c r="AB360" i="10" s="1"/>
  <c r="R367" i="10"/>
  <c r="T367" i="10" s="1"/>
  <c r="D369" i="10"/>
  <c r="I368" i="10"/>
  <c r="AM368" i="10"/>
  <c r="Z368" i="10" l="1"/>
  <c r="AD368" i="10" s="1"/>
  <c r="AE368" i="10" s="1"/>
  <c r="H368" i="10"/>
  <c r="S369" i="10"/>
  <c r="AA361" i="10"/>
  <c r="AB361" i="10" s="1"/>
  <c r="X365" i="10"/>
  <c r="Y365" i="10" s="1"/>
  <c r="R368" i="10"/>
  <c r="T368" i="10" s="1"/>
  <c r="I369" i="10"/>
  <c r="H369" i="10" s="1"/>
  <c r="AM369" i="10"/>
  <c r="E4" i="17" l="1"/>
  <c r="F4" i="17" s="1"/>
  <c r="E10" i="17"/>
  <c r="F10" i="17" s="1"/>
  <c r="E6" i="17"/>
  <c r="F6" i="17" s="1"/>
  <c r="E8" i="17"/>
  <c r="F8" i="17" s="1"/>
  <c r="E13" i="17"/>
  <c r="F13" i="17" s="1"/>
  <c r="E12" i="17"/>
  <c r="F12" i="17" s="1"/>
  <c r="E14" i="17"/>
  <c r="F14" i="17" s="1"/>
  <c r="E7" i="17"/>
  <c r="F7" i="17" s="1"/>
  <c r="E9" i="17"/>
  <c r="F9" i="17" s="1"/>
  <c r="E5" i="17"/>
  <c r="F5" i="17" s="1"/>
  <c r="E15" i="17"/>
  <c r="F15" i="17" s="1"/>
  <c r="AF368" i="10" s="1"/>
  <c r="E11" i="17"/>
  <c r="F11" i="17" s="1"/>
  <c r="Z369" i="10"/>
  <c r="AD369" i="10" s="1"/>
  <c r="AA362" i="10"/>
  <c r="AB362" i="10" s="1"/>
  <c r="X366" i="10"/>
  <c r="Y366" i="10" s="1"/>
  <c r="R369" i="10"/>
  <c r="T369" i="10" s="1"/>
  <c r="M6" i="16"/>
  <c r="M5" i="16"/>
  <c r="M10" i="16"/>
  <c r="M14" i="16"/>
  <c r="M9" i="16"/>
  <c r="N10" i="16"/>
  <c r="N8" i="16"/>
  <c r="M13" i="16"/>
  <c r="Q14" i="16"/>
  <c r="Q6" i="16"/>
  <c r="N11" i="16"/>
  <c r="Q13" i="16"/>
  <c r="Q7" i="16"/>
  <c r="M16" i="16"/>
  <c r="Q15" i="16"/>
  <c r="N14" i="16"/>
  <c r="N15" i="16"/>
  <c r="N12" i="16"/>
  <c r="N13" i="16"/>
  <c r="Q12" i="16"/>
  <c r="Q8" i="16"/>
  <c r="Q11" i="16"/>
  <c r="M15" i="16"/>
  <c r="M8" i="16"/>
  <c r="M12" i="16"/>
  <c r="Q9" i="16"/>
  <c r="N9" i="16"/>
  <c r="N7" i="16"/>
  <c r="N6" i="16"/>
  <c r="M7" i="16"/>
  <c r="Q10" i="16"/>
  <c r="M11" i="16"/>
  <c r="N5" i="16"/>
  <c r="Q5" i="16"/>
  <c r="P9" i="16"/>
  <c r="P6" i="16"/>
  <c r="P8" i="16"/>
  <c r="P7" i="16"/>
  <c r="P5" i="16"/>
  <c r="AE369" i="10" l="1"/>
  <c r="AD370" i="10"/>
  <c r="AE370" i="10" s="1"/>
  <c r="AF370" i="10" s="1"/>
  <c r="N101" i="10"/>
  <c r="N109" i="10"/>
  <c r="N117" i="10"/>
  <c r="N125" i="10"/>
  <c r="N105" i="10"/>
  <c r="N102" i="10"/>
  <c r="N110" i="10"/>
  <c r="N118" i="10"/>
  <c r="N126" i="10"/>
  <c r="N97" i="10"/>
  <c r="N103" i="10"/>
  <c r="N111" i="10"/>
  <c r="N119" i="10"/>
  <c r="N127" i="10"/>
  <c r="N121" i="10"/>
  <c r="N116" i="10"/>
  <c r="N104" i="10"/>
  <c r="N112" i="10"/>
  <c r="N120" i="10"/>
  <c r="N113" i="10"/>
  <c r="N124" i="10"/>
  <c r="N98" i="10"/>
  <c r="N106" i="10"/>
  <c r="N114" i="10"/>
  <c r="N122" i="10"/>
  <c r="N108" i="10"/>
  <c r="N99" i="10"/>
  <c r="N107" i="10"/>
  <c r="N115" i="10"/>
  <c r="N123" i="10"/>
  <c r="N100" i="10"/>
  <c r="AF97" i="10"/>
  <c r="AF98" i="10"/>
  <c r="AF99" i="10"/>
  <c r="AF100" i="10"/>
  <c r="AF101" i="10"/>
  <c r="AF102" i="10"/>
  <c r="AF103" i="10"/>
  <c r="AF104" i="10"/>
  <c r="AC97" i="10"/>
  <c r="AC98" i="10"/>
  <c r="O98" i="10" s="1"/>
  <c r="AF105" i="10"/>
  <c r="AC99" i="10"/>
  <c r="AF106" i="10"/>
  <c r="AF107" i="10"/>
  <c r="AC100" i="10"/>
  <c r="O100" i="10" s="1"/>
  <c r="AF108" i="10"/>
  <c r="AF109" i="10"/>
  <c r="AC101" i="10"/>
  <c r="AF110" i="10"/>
  <c r="AC102" i="10"/>
  <c r="AF111" i="10"/>
  <c r="AC103" i="10"/>
  <c r="AF112" i="10"/>
  <c r="AC104" i="10"/>
  <c r="AF113" i="10"/>
  <c r="AC105" i="10"/>
  <c r="AC106" i="10"/>
  <c r="AF114" i="10"/>
  <c r="AC107" i="10"/>
  <c r="AF115" i="10"/>
  <c r="AC108" i="10"/>
  <c r="AF116" i="10"/>
  <c r="AF117" i="10"/>
  <c r="AC109" i="10"/>
  <c r="AF118" i="10"/>
  <c r="AC110" i="10"/>
  <c r="AF119" i="10"/>
  <c r="AC111" i="10"/>
  <c r="AC112" i="10"/>
  <c r="O112" i="10" s="1"/>
  <c r="AF120" i="10"/>
  <c r="AF121" i="10"/>
  <c r="AC113" i="10"/>
  <c r="AF122" i="10"/>
  <c r="AC114" i="10"/>
  <c r="O114" i="10" s="1"/>
  <c r="AC115" i="10"/>
  <c r="AF123" i="10"/>
  <c r="AC116" i="10"/>
  <c r="AF124" i="10"/>
  <c r="AF125" i="10"/>
  <c r="AC117" i="10"/>
  <c r="AF126" i="10"/>
  <c r="AC118" i="10"/>
  <c r="AF127" i="10"/>
  <c r="AC119" i="10"/>
  <c r="AC120" i="10"/>
  <c r="AC121" i="10"/>
  <c r="AC122" i="10"/>
  <c r="O122" i="10" s="1"/>
  <c r="AC123" i="10"/>
  <c r="AC124" i="10"/>
  <c r="AC125" i="10"/>
  <c r="AC126" i="10"/>
  <c r="AC127" i="10"/>
  <c r="N369" i="10"/>
  <c r="N309" i="10"/>
  <c r="AF309" i="10"/>
  <c r="N310" i="10"/>
  <c r="AF310" i="10"/>
  <c r="N311" i="10"/>
  <c r="AF311" i="10"/>
  <c r="N312" i="10"/>
  <c r="AF312" i="10"/>
  <c r="N313" i="10"/>
  <c r="AF313" i="10"/>
  <c r="N314" i="10"/>
  <c r="AF314" i="10"/>
  <c r="N315" i="10"/>
  <c r="AF315" i="10"/>
  <c r="AC309" i="10"/>
  <c r="N316" i="10"/>
  <c r="AF316" i="10"/>
  <c r="N317" i="10"/>
  <c r="AF317" i="10"/>
  <c r="N318" i="10"/>
  <c r="AC310" i="10"/>
  <c r="AF318" i="10"/>
  <c r="AC311" i="10"/>
  <c r="N319" i="10"/>
  <c r="AF319" i="10"/>
  <c r="N320" i="10"/>
  <c r="AC312" i="10"/>
  <c r="AF320" i="10"/>
  <c r="AC313" i="10"/>
  <c r="N321" i="10"/>
  <c r="AF321" i="10"/>
  <c r="AC314" i="10"/>
  <c r="N322" i="10"/>
  <c r="AF322" i="10"/>
  <c r="AC315" i="10"/>
  <c r="N323" i="10"/>
  <c r="AF323" i="10"/>
  <c r="AC316" i="10"/>
  <c r="N324" i="10"/>
  <c r="AF324" i="10"/>
  <c r="N325" i="10"/>
  <c r="AC317" i="10"/>
  <c r="AF325" i="10"/>
  <c r="N326" i="10"/>
  <c r="AC318" i="10"/>
  <c r="AF326" i="10"/>
  <c r="AC319" i="10"/>
  <c r="N327" i="10"/>
  <c r="AF327" i="10"/>
  <c r="N328" i="10"/>
  <c r="AC320" i="10"/>
  <c r="AF328" i="10"/>
  <c r="AC321" i="10"/>
  <c r="N329" i="10"/>
  <c r="AF329" i="10"/>
  <c r="N330" i="10"/>
  <c r="AC322" i="10"/>
  <c r="AF330" i="10"/>
  <c r="AC323" i="10"/>
  <c r="N331" i="10"/>
  <c r="AF331" i="10"/>
  <c r="AC324" i="10"/>
  <c r="N332" i="10"/>
  <c r="AF332" i="10"/>
  <c r="AC325" i="10"/>
  <c r="N333" i="10"/>
  <c r="AF333" i="10"/>
  <c r="N334" i="10"/>
  <c r="AC326" i="10"/>
  <c r="AF334" i="10"/>
  <c r="N335" i="10"/>
  <c r="AC327" i="10"/>
  <c r="AF335" i="10"/>
  <c r="AC328" i="10"/>
  <c r="O328" i="10" s="1"/>
  <c r="N336" i="10"/>
  <c r="AF336" i="10"/>
  <c r="AC329" i="10"/>
  <c r="N337" i="10"/>
  <c r="AF337" i="10"/>
  <c r="AC330" i="10"/>
  <c r="N338" i="10"/>
  <c r="AF338" i="10"/>
  <c r="AC331" i="10"/>
  <c r="N339" i="10"/>
  <c r="AF339" i="10"/>
  <c r="AC332" i="10"/>
  <c r="AC333" i="10"/>
  <c r="AC334" i="10"/>
  <c r="AC335" i="10"/>
  <c r="O335" i="10" s="1"/>
  <c r="AC336" i="10"/>
  <c r="O336" i="10" s="1"/>
  <c r="AC337" i="10"/>
  <c r="AC338" i="10"/>
  <c r="AC339" i="10"/>
  <c r="O339" i="10" s="1"/>
  <c r="N162" i="10"/>
  <c r="N163" i="10"/>
  <c r="N161" i="10"/>
  <c r="N156" i="10"/>
  <c r="N164" i="10"/>
  <c r="N158" i="10"/>
  <c r="N167" i="10"/>
  <c r="N157" i="10"/>
  <c r="N165" i="10"/>
  <c r="N166" i="10"/>
  <c r="N159" i="10"/>
  <c r="N160" i="10"/>
  <c r="N168" i="10"/>
  <c r="N169" i="10"/>
  <c r="N170" i="10"/>
  <c r="N171" i="10"/>
  <c r="N172" i="10"/>
  <c r="N173" i="10"/>
  <c r="N174" i="10"/>
  <c r="N175" i="10"/>
  <c r="N176" i="10"/>
  <c r="N177" i="10"/>
  <c r="N178" i="10"/>
  <c r="N179" i="10"/>
  <c r="N180" i="10"/>
  <c r="N181" i="10"/>
  <c r="N182" i="10"/>
  <c r="N183" i="10"/>
  <c r="N184" i="10"/>
  <c r="N185" i="10"/>
  <c r="N186" i="10"/>
  <c r="AF156" i="10"/>
  <c r="AF157" i="10"/>
  <c r="AF158" i="10"/>
  <c r="AF159" i="10"/>
  <c r="AF160" i="10"/>
  <c r="AF161" i="10"/>
  <c r="AF162" i="10"/>
  <c r="AC156" i="10"/>
  <c r="AF163" i="10"/>
  <c r="AF164" i="10"/>
  <c r="AC157" i="10"/>
  <c r="AC158" i="10"/>
  <c r="AF165" i="10"/>
  <c r="AC159" i="10"/>
  <c r="AF166" i="10"/>
  <c r="AF167" i="10"/>
  <c r="AC160" i="10"/>
  <c r="AF168" i="10"/>
  <c r="AC161" i="10"/>
  <c r="AC162" i="10"/>
  <c r="AF169" i="10"/>
  <c r="AC163" i="10"/>
  <c r="AF170" i="10"/>
  <c r="AC164" i="10"/>
  <c r="AF171" i="10"/>
  <c r="AC165" i="10"/>
  <c r="AF172" i="10"/>
  <c r="AF173" i="10"/>
  <c r="AC166" i="10"/>
  <c r="AF174" i="10"/>
  <c r="AC167" i="10"/>
  <c r="AC168" i="10"/>
  <c r="AF175" i="10"/>
  <c r="AF176" i="10"/>
  <c r="AC169" i="10"/>
  <c r="AF177" i="10"/>
  <c r="AC170" i="10"/>
  <c r="AC171" i="10"/>
  <c r="AF178" i="10"/>
  <c r="AF179" i="10"/>
  <c r="AC172" i="10"/>
  <c r="AC173" i="10"/>
  <c r="AF180" i="10"/>
  <c r="AC174" i="10"/>
  <c r="AF181" i="10"/>
  <c r="AC175" i="10"/>
  <c r="AF182" i="10"/>
  <c r="AF183" i="10"/>
  <c r="AC176" i="10"/>
  <c r="AF184" i="10"/>
  <c r="AC177" i="10"/>
  <c r="AF185" i="10"/>
  <c r="AC178" i="10"/>
  <c r="AC179" i="10"/>
  <c r="O179" i="10" s="1"/>
  <c r="AF186" i="10"/>
  <c r="AC180" i="10"/>
  <c r="AC181" i="10"/>
  <c r="AC182" i="10"/>
  <c r="AC183" i="10"/>
  <c r="O183" i="10" s="1"/>
  <c r="AC184" i="10"/>
  <c r="AC185" i="10"/>
  <c r="AC186" i="10"/>
  <c r="AC361" i="10"/>
  <c r="N248" i="10"/>
  <c r="AF248" i="10"/>
  <c r="N249" i="10"/>
  <c r="AF249" i="10"/>
  <c r="N250" i="10"/>
  <c r="AF250" i="10"/>
  <c r="N251" i="10"/>
  <c r="AF251" i="10"/>
  <c r="N252" i="10"/>
  <c r="AF252" i="10"/>
  <c r="N253" i="10"/>
  <c r="AF253" i="10"/>
  <c r="N254" i="10"/>
  <c r="AF254" i="10"/>
  <c r="N255" i="10"/>
  <c r="AC248" i="10"/>
  <c r="AF255" i="10"/>
  <c r="AC249" i="10"/>
  <c r="N256" i="10"/>
  <c r="AF256" i="10"/>
  <c r="N257" i="10"/>
  <c r="AF257" i="10"/>
  <c r="AC250" i="10"/>
  <c r="N258" i="10"/>
  <c r="AF258" i="10"/>
  <c r="AC251" i="10"/>
  <c r="N259" i="10"/>
  <c r="AF259" i="10"/>
  <c r="AC252" i="10"/>
  <c r="N260" i="10"/>
  <c r="AF260" i="10"/>
  <c r="AC253" i="10"/>
  <c r="N261" i="10"/>
  <c r="AF261" i="10"/>
  <c r="AC254" i="10"/>
  <c r="N262" i="10"/>
  <c r="AC255" i="10"/>
  <c r="AF262" i="10"/>
  <c r="N263" i="10"/>
  <c r="AF263" i="10"/>
  <c r="N264" i="10"/>
  <c r="AC256" i="10"/>
  <c r="AF264" i="10"/>
  <c r="AC257" i="10"/>
  <c r="N265" i="10"/>
  <c r="AF265" i="10"/>
  <c r="AC258" i="10"/>
  <c r="O258" i="10" s="1"/>
  <c r="N266" i="10"/>
  <c r="AF266" i="10"/>
  <c r="AC259" i="10"/>
  <c r="N267" i="10"/>
  <c r="AF267" i="10"/>
  <c r="AC260" i="10"/>
  <c r="N268" i="10"/>
  <c r="AF268" i="10"/>
  <c r="AC261" i="10"/>
  <c r="N269" i="10"/>
  <c r="AF269" i="10"/>
  <c r="N270" i="10"/>
  <c r="AC262" i="10"/>
  <c r="AF270" i="10"/>
  <c r="AC263" i="10"/>
  <c r="N271" i="10"/>
  <c r="AF271" i="10"/>
  <c r="N272" i="10"/>
  <c r="AC264" i="10"/>
  <c r="AF272" i="10"/>
  <c r="AC265" i="10"/>
  <c r="N273" i="10"/>
  <c r="AF273" i="10"/>
  <c r="N274" i="10"/>
  <c r="AC266" i="10"/>
  <c r="AF274" i="10"/>
  <c r="N275" i="10"/>
  <c r="AC267" i="10"/>
  <c r="AF275" i="10"/>
  <c r="N276" i="10"/>
  <c r="AC268" i="10"/>
  <c r="AF276" i="10"/>
  <c r="N277" i="10"/>
  <c r="AC269" i="10"/>
  <c r="AF277" i="10"/>
  <c r="AC270" i="10"/>
  <c r="AC271" i="10"/>
  <c r="AC272" i="10"/>
  <c r="AC273" i="10"/>
  <c r="O273" i="10" s="1"/>
  <c r="AC274" i="10"/>
  <c r="O274" i="10" s="1"/>
  <c r="AC275" i="10"/>
  <c r="AC276" i="10"/>
  <c r="AC277" i="10"/>
  <c r="O277" i="10" s="1"/>
  <c r="N278" i="10"/>
  <c r="AF278" i="10"/>
  <c r="N279" i="10"/>
  <c r="AF279" i="10"/>
  <c r="N280" i="10"/>
  <c r="AF280" i="10"/>
  <c r="N281" i="10"/>
  <c r="AF281" i="10"/>
  <c r="N282" i="10"/>
  <c r="AF282" i="10"/>
  <c r="N283" i="10"/>
  <c r="AF283" i="10"/>
  <c r="N284" i="10"/>
  <c r="AF284" i="10"/>
  <c r="AC278" i="10"/>
  <c r="N285" i="10"/>
  <c r="AF285" i="10"/>
  <c r="N286" i="10"/>
  <c r="AF286" i="10"/>
  <c r="AC279" i="10"/>
  <c r="O279" i="10" s="1"/>
  <c r="N287" i="10"/>
  <c r="AF287" i="10"/>
  <c r="AC280" i="10"/>
  <c r="N288" i="10"/>
  <c r="AF288" i="10"/>
  <c r="N289" i="10"/>
  <c r="AC281" i="10"/>
  <c r="AF289" i="10"/>
  <c r="AC282" i="10"/>
  <c r="N290" i="10"/>
  <c r="AF290" i="10"/>
  <c r="AC283" i="10"/>
  <c r="N291" i="10"/>
  <c r="AF291" i="10"/>
  <c r="AC284" i="10"/>
  <c r="N292" i="10"/>
  <c r="AF292" i="10"/>
  <c r="AC285" i="10"/>
  <c r="N293" i="10"/>
  <c r="AF293" i="10"/>
  <c r="AC286" i="10"/>
  <c r="N294" i="10"/>
  <c r="AF294" i="10"/>
  <c r="AC287" i="10"/>
  <c r="N295" i="10"/>
  <c r="AF295" i="10"/>
  <c r="AC288" i="10"/>
  <c r="N296" i="10"/>
  <c r="AF296" i="10"/>
  <c r="AC289" i="10"/>
  <c r="N297" i="10"/>
  <c r="AF297" i="10"/>
  <c r="AC290" i="10"/>
  <c r="O290" i="10" s="1"/>
  <c r="N298" i="10"/>
  <c r="AF298" i="10"/>
  <c r="AC291" i="10"/>
  <c r="N299" i="10"/>
  <c r="AF299" i="10"/>
  <c r="AC292" i="10"/>
  <c r="N300" i="10"/>
  <c r="AF300" i="10"/>
  <c r="AC293" i="10"/>
  <c r="N301" i="10"/>
  <c r="AF301" i="10"/>
  <c r="AC294" i="10"/>
  <c r="N302" i="10"/>
  <c r="AF302" i="10"/>
  <c r="AC295" i="10"/>
  <c r="N303" i="10"/>
  <c r="AF303" i="10"/>
  <c r="AC296" i="10"/>
  <c r="N304" i="10"/>
  <c r="AF304" i="10"/>
  <c r="AC297" i="10"/>
  <c r="N305" i="10"/>
  <c r="AF305" i="10"/>
  <c r="AC298" i="10"/>
  <c r="O298" i="10" s="1"/>
  <c r="N306" i="10"/>
  <c r="AF306" i="10"/>
  <c r="AC299" i="10"/>
  <c r="N307" i="10"/>
  <c r="AF307" i="10"/>
  <c r="AC300" i="10"/>
  <c r="N308" i="10"/>
  <c r="AF308" i="10"/>
  <c r="AC301" i="10"/>
  <c r="AC302" i="10"/>
  <c r="AC303" i="10"/>
  <c r="AC304" i="10"/>
  <c r="O304" i="10" s="1"/>
  <c r="AC305" i="10"/>
  <c r="AC306" i="10"/>
  <c r="AC307" i="10"/>
  <c r="AC308" i="10"/>
  <c r="O308" i="10" s="1"/>
  <c r="N217" i="10"/>
  <c r="N218" i="10"/>
  <c r="N219" i="10"/>
  <c r="N220" i="10"/>
  <c r="N221" i="10"/>
  <c r="N222" i="10"/>
  <c r="N223" i="10"/>
  <c r="N224" i="10"/>
  <c r="N225" i="10"/>
  <c r="N226" i="10"/>
  <c r="N227" i="10"/>
  <c r="N228" i="10"/>
  <c r="N229" i="10"/>
  <c r="N230" i="10"/>
  <c r="N231" i="10"/>
  <c r="N232" i="10"/>
  <c r="N233" i="10"/>
  <c r="N234" i="10"/>
  <c r="N235" i="10"/>
  <c r="N236" i="10"/>
  <c r="AF217" i="10"/>
  <c r="N237" i="10"/>
  <c r="AF218" i="10"/>
  <c r="N238" i="10"/>
  <c r="AF219" i="10"/>
  <c r="N239" i="10"/>
  <c r="AF220" i="10"/>
  <c r="AF221" i="10"/>
  <c r="N240" i="10"/>
  <c r="AF222" i="10"/>
  <c r="N241" i="10"/>
  <c r="N242" i="10"/>
  <c r="AF223" i="10"/>
  <c r="AC217" i="10"/>
  <c r="AF224" i="10"/>
  <c r="N243" i="10"/>
  <c r="N244" i="10"/>
  <c r="AF225" i="10"/>
  <c r="AC218" i="10"/>
  <c r="O218" i="10" s="1"/>
  <c r="AC219" i="10"/>
  <c r="AF226" i="10"/>
  <c r="N245" i="10"/>
  <c r="AF227" i="10"/>
  <c r="N246" i="10"/>
  <c r="AC220" i="10"/>
  <c r="AC221" i="10"/>
  <c r="AF228" i="10"/>
  <c r="N247" i="10"/>
  <c r="AF229" i="10"/>
  <c r="AC222" i="10"/>
  <c r="AC223" i="10"/>
  <c r="AF230" i="10"/>
  <c r="AF231" i="10"/>
  <c r="AC224" i="10"/>
  <c r="AC225" i="10"/>
  <c r="AF232" i="10"/>
  <c r="AF233" i="10"/>
  <c r="AC226" i="10"/>
  <c r="AC227" i="10"/>
  <c r="O227" i="10" s="1"/>
  <c r="AF234" i="10"/>
  <c r="AC228" i="10"/>
  <c r="AF235" i="10"/>
  <c r="AC229" i="10"/>
  <c r="AF236" i="10"/>
  <c r="AC230" i="10"/>
  <c r="AF237" i="10"/>
  <c r="AF238" i="10"/>
  <c r="AC231" i="10"/>
  <c r="AC232" i="10"/>
  <c r="AF239" i="10"/>
  <c r="AF240" i="10"/>
  <c r="AC233" i="10"/>
  <c r="AC234" i="10"/>
  <c r="AF241" i="10"/>
  <c r="AC235" i="10"/>
  <c r="AF242" i="10"/>
  <c r="AC236" i="10"/>
  <c r="AF243" i="10"/>
  <c r="AF244" i="10"/>
  <c r="AC237" i="10"/>
  <c r="AC238" i="10"/>
  <c r="AF245" i="10"/>
  <c r="AF246" i="10"/>
  <c r="AC239" i="10"/>
  <c r="AF247" i="10"/>
  <c r="AC240" i="10"/>
  <c r="AC241" i="10"/>
  <c r="O241" i="10" s="1"/>
  <c r="AC242" i="10"/>
  <c r="AC243" i="10"/>
  <c r="AC244" i="10"/>
  <c r="AC245" i="10"/>
  <c r="AC246" i="10"/>
  <c r="AC247" i="10"/>
  <c r="N135" i="10"/>
  <c r="N143" i="10"/>
  <c r="N151" i="10"/>
  <c r="N155" i="10"/>
  <c r="N128" i="10"/>
  <c r="N136" i="10"/>
  <c r="N144" i="10"/>
  <c r="N152" i="10"/>
  <c r="N139" i="10"/>
  <c r="N129" i="10"/>
  <c r="N137" i="10"/>
  <c r="N145" i="10"/>
  <c r="N153" i="10"/>
  <c r="N131" i="10"/>
  <c r="N130" i="10"/>
  <c r="N138" i="10"/>
  <c r="N146" i="10"/>
  <c r="N154" i="10"/>
  <c r="N147" i="10"/>
  <c r="N132" i="10"/>
  <c r="N140" i="10"/>
  <c r="N148" i="10"/>
  <c r="N134" i="10"/>
  <c r="N133" i="10"/>
  <c r="N141" i="10"/>
  <c r="N149" i="10"/>
  <c r="N142" i="10"/>
  <c r="N150" i="10"/>
  <c r="AF128" i="10"/>
  <c r="AF129" i="10"/>
  <c r="AF130" i="10"/>
  <c r="AF131" i="10"/>
  <c r="AF132" i="10"/>
  <c r="AF133" i="10"/>
  <c r="AF134" i="10"/>
  <c r="AF135" i="10"/>
  <c r="AF136" i="10"/>
  <c r="AC128" i="10"/>
  <c r="AC129" i="10"/>
  <c r="AF137" i="10"/>
  <c r="AC130" i="10"/>
  <c r="AF138" i="10"/>
  <c r="AC131" i="10"/>
  <c r="AF139" i="10"/>
  <c r="AF140" i="10"/>
  <c r="AC132" i="10"/>
  <c r="AF141" i="10"/>
  <c r="AC133" i="10"/>
  <c r="AF142" i="10"/>
  <c r="AC134" i="10"/>
  <c r="AF143" i="10"/>
  <c r="AC135" i="10"/>
  <c r="O135" i="10" s="1"/>
  <c r="AC136" i="10"/>
  <c r="O136" i="10" s="1"/>
  <c r="AF144" i="10"/>
  <c r="AC137" i="10"/>
  <c r="AF145" i="10"/>
  <c r="AC138" i="10"/>
  <c r="AF146" i="10"/>
  <c r="AC139" i="10"/>
  <c r="AF147" i="10"/>
  <c r="AC140" i="10"/>
  <c r="O140" i="10" s="1"/>
  <c r="AF148" i="10"/>
  <c r="AC141" i="10"/>
  <c r="O141" i="10" s="1"/>
  <c r="AF149" i="10"/>
  <c r="AC142" i="10"/>
  <c r="AF150" i="10"/>
  <c r="AC143" i="10"/>
  <c r="O143" i="10" s="1"/>
  <c r="AF151" i="10"/>
  <c r="AC144" i="10"/>
  <c r="AC145" i="10"/>
  <c r="AF152" i="10"/>
  <c r="AF153" i="10"/>
  <c r="AC146" i="10"/>
  <c r="AF154" i="10"/>
  <c r="AC147" i="10"/>
  <c r="AF155" i="10"/>
  <c r="AC148" i="10"/>
  <c r="AC149" i="10"/>
  <c r="AC150" i="10"/>
  <c r="AC151" i="10"/>
  <c r="AC152" i="10"/>
  <c r="AC153" i="10"/>
  <c r="AC154" i="10"/>
  <c r="AC155" i="10"/>
  <c r="O155" i="10" s="1"/>
  <c r="N340" i="10"/>
  <c r="AF340" i="10"/>
  <c r="N341" i="10"/>
  <c r="AF341" i="10"/>
  <c r="N342" i="10"/>
  <c r="AF342" i="10"/>
  <c r="N343" i="10"/>
  <c r="AF343" i="10"/>
  <c r="N344" i="10"/>
  <c r="AF344" i="10"/>
  <c r="N345" i="10"/>
  <c r="AF345" i="10"/>
  <c r="N346" i="10"/>
  <c r="AF346" i="10"/>
  <c r="N347" i="10"/>
  <c r="AC340" i="10"/>
  <c r="AF347" i="10"/>
  <c r="AC341" i="10"/>
  <c r="N348" i="10"/>
  <c r="AF348" i="10"/>
  <c r="N349" i="10"/>
  <c r="AC342" i="10"/>
  <c r="AF349" i="10"/>
  <c r="AC343" i="10"/>
  <c r="O343" i="10" s="1"/>
  <c r="N350" i="10"/>
  <c r="AF350" i="10"/>
  <c r="N351" i="10"/>
  <c r="AF351" i="10"/>
  <c r="AC344" i="10"/>
  <c r="N352" i="10"/>
  <c r="AF352" i="10"/>
  <c r="AC345" i="10"/>
  <c r="N353" i="10"/>
  <c r="AF353" i="10"/>
  <c r="AC346" i="10"/>
  <c r="N354" i="10"/>
  <c r="AF354" i="10"/>
  <c r="AC347" i="10"/>
  <c r="N355" i="10"/>
  <c r="AF355" i="10"/>
  <c r="AC348" i="10"/>
  <c r="N356" i="10"/>
  <c r="AF356" i="10"/>
  <c r="AC349" i="10"/>
  <c r="N357" i="10"/>
  <c r="AF357" i="10"/>
  <c r="AC350" i="10"/>
  <c r="N358" i="10"/>
  <c r="AF358" i="10"/>
  <c r="AC351" i="10"/>
  <c r="N359" i="10"/>
  <c r="AF359" i="10"/>
  <c r="AC352" i="10"/>
  <c r="N360" i="10"/>
  <c r="AF360" i="10"/>
  <c r="AC353" i="10"/>
  <c r="N361" i="10"/>
  <c r="AC354" i="10"/>
  <c r="N362" i="10"/>
  <c r="AF361" i="10"/>
  <c r="AF362" i="10"/>
  <c r="AC355" i="10"/>
  <c r="N363" i="10"/>
  <c r="AF363" i="10"/>
  <c r="AC356" i="10"/>
  <c r="N364" i="10"/>
  <c r="AF364" i="10"/>
  <c r="AC357" i="10"/>
  <c r="N365" i="10"/>
  <c r="AF365" i="10"/>
  <c r="N366" i="10"/>
  <c r="AC358" i="10"/>
  <c r="AF366" i="10"/>
  <c r="AC359" i="10"/>
  <c r="N367" i="10"/>
  <c r="AF367" i="10"/>
  <c r="AC360" i="10"/>
  <c r="N368" i="10"/>
  <c r="N70" i="10"/>
  <c r="N78" i="10"/>
  <c r="N86" i="10"/>
  <c r="N94" i="10"/>
  <c r="N90" i="10"/>
  <c r="N71" i="10"/>
  <c r="N79" i="10"/>
  <c r="N87" i="10"/>
  <c r="N95" i="10"/>
  <c r="N82" i="10"/>
  <c r="N72" i="10"/>
  <c r="N80" i="10"/>
  <c r="N88" i="10"/>
  <c r="N96" i="10"/>
  <c r="N74" i="10"/>
  <c r="N73" i="10"/>
  <c r="N81" i="10"/>
  <c r="N89" i="10"/>
  <c r="N66" i="10"/>
  <c r="N67" i="10"/>
  <c r="N75" i="10"/>
  <c r="N83" i="10"/>
  <c r="N91" i="10"/>
  <c r="N69" i="10"/>
  <c r="N85" i="10"/>
  <c r="N68" i="10"/>
  <c r="N76" i="10"/>
  <c r="N84" i="10"/>
  <c r="N92" i="10"/>
  <c r="N77" i="10"/>
  <c r="N93" i="10"/>
  <c r="AF66" i="10"/>
  <c r="AF67" i="10"/>
  <c r="AF68" i="10"/>
  <c r="AF69" i="10"/>
  <c r="AF70" i="10"/>
  <c r="AF71" i="10"/>
  <c r="AF72" i="10"/>
  <c r="AF73" i="10"/>
  <c r="AF74" i="10"/>
  <c r="AC66" i="10"/>
  <c r="AF75" i="10"/>
  <c r="AC67" i="10"/>
  <c r="AC68" i="10"/>
  <c r="AF76" i="10"/>
  <c r="AF77" i="10"/>
  <c r="AC69" i="10"/>
  <c r="AF78" i="10"/>
  <c r="AC70" i="10"/>
  <c r="AC71" i="10"/>
  <c r="AF79" i="10"/>
  <c r="AF80" i="10"/>
  <c r="AC72" i="10"/>
  <c r="AF81" i="10"/>
  <c r="AC73" i="10"/>
  <c r="O73" i="10" s="1"/>
  <c r="AF82" i="10"/>
  <c r="AC74" i="10"/>
  <c r="AF83" i="10"/>
  <c r="AC75" i="10"/>
  <c r="AC76" i="10"/>
  <c r="AF84" i="10"/>
  <c r="AF85" i="10"/>
  <c r="AC77" i="10"/>
  <c r="AF86" i="10"/>
  <c r="AC78" i="10"/>
  <c r="AF87" i="10"/>
  <c r="AC79" i="10"/>
  <c r="O79" i="10" s="1"/>
  <c r="AF88" i="10"/>
  <c r="AC80" i="10"/>
  <c r="AF89" i="10"/>
  <c r="AC81" i="10"/>
  <c r="AF90" i="10"/>
  <c r="AC82" i="10"/>
  <c r="AF91" i="10"/>
  <c r="AC83" i="10"/>
  <c r="AF92" i="10"/>
  <c r="AC84" i="10"/>
  <c r="O84" i="10" s="1"/>
  <c r="AF93" i="10"/>
  <c r="AC85" i="10"/>
  <c r="AF94" i="10"/>
  <c r="AC86" i="10"/>
  <c r="AF95" i="10"/>
  <c r="AC87" i="10"/>
  <c r="AF96" i="10"/>
  <c r="AC88" i="10"/>
  <c r="AC89" i="10"/>
  <c r="AC90" i="10"/>
  <c r="AC91" i="10"/>
  <c r="AC92" i="10"/>
  <c r="AC93" i="10"/>
  <c r="AC94" i="10"/>
  <c r="AC95" i="10"/>
  <c r="AC96" i="10"/>
  <c r="N40" i="10"/>
  <c r="N48" i="10"/>
  <c r="N56" i="10"/>
  <c r="N64" i="10"/>
  <c r="N63" i="10"/>
  <c r="N41" i="10"/>
  <c r="N49" i="10"/>
  <c r="N57" i="10"/>
  <c r="N65" i="10"/>
  <c r="N52" i="10"/>
  <c r="N42" i="10"/>
  <c r="N50" i="10"/>
  <c r="N58" i="10"/>
  <c r="N44" i="10"/>
  <c r="N47" i="10"/>
  <c r="N43" i="10"/>
  <c r="N51" i="10"/>
  <c r="N59" i="10"/>
  <c r="N36" i="10"/>
  <c r="N60" i="10"/>
  <c r="N55" i="10"/>
  <c r="N37" i="10"/>
  <c r="N45" i="10"/>
  <c r="N53" i="10"/>
  <c r="N61" i="10"/>
  <c r="N39" i="10"/>
  <c r="N38" i="10"/>
  <c r="N46" i="10"/>
  <c r="N54" i="10"/>
  <c r="N62" i="10"/>
  <c r="AF36" i="10"/>
  <c r="AF37" i="10"/>
  <c r="AF38" i="10"/>
  <c r="AF39" i="10"/>
  <c r="AF40" i="10"/>
  <c r="AF41" i="10"/>
  <c r="AF42" i="10"/>
  <c r="AF43" i="10"/>
  <c r="AC36" i="10"/>
  <c r="O36" i="10" s="1"/>
  <c r="AC37" i="10"/>
  <c r="O37" i="10" s="1"/>
  <c r="AF44" i="10"/>
  <c r="AC38" i="10"/>
  <c r="AF45" i="10"/>
  <c r="AC39" i="10"/>
  <c r="AF46" i="10"/>
  <c r="AF47" i="10"/>
  <c r="AC40" i="10"/>
  <c r="AC41" i="10"/>
  <c r="AF48" i="10"/>
  <c r="AF49" i="10"/>
  <c r="AC42" i="10"/>
  <c r="AF50" i="10"/>
  <c r="AC43" i="10"/>
  <c r="AC44" i="10"/>
  <c r="AF51" i="10"/>
  <c r="AF52" i="10"/>
  <c r="AC45" i="10"/>
  <c r="AC46" i="10"/>
  <c r="AC47" i="10"/>
  <c r="AF53" i="10"/>
  <c r="AF54" i="10"/>
  <c r="AC48" i="10"/>
  <c r="AC49" i="10"/>
  <c r="AF55" i="10"/>
  <c r="AF56" i="10"/>
  <c r="AC50" i="10"/>
  <c r="AF57" i="10"/>
  <c r="AC51" i="10"/>
  <c r="AF58" i="10"/>
  <c r="AC52" i="10"/>
  <c r="AF59" i="10"/>
  <c r="AC53" i="10"/>
  <c r="AF60" i="10"/>
  <c r="AC54" i="10"/>
  <c r="AF61" i="10"/>
  <c r="AC55" i="10"/>
  <c r="AF62" i="10"/>
  <c r="AC56" i="10"/>
  <c r="AF63" i="10"/>
  <c r="AC57" i="10"/>
  <c r="AF64" i="10"/>
  <c r="AC58" i="10"/>
  <c r="AF65" i="10"/>
  <c r="AC59" i="10"/>
  <c r="AC60" i="10"/>
  <c r="AC61" i="10"/>
  <c r="AC62" i="10"/>
  <c r="AC63" i="10"/>
  <c r="AC64" i="10"/>
  <c r="AC65" i="10"/>
  <c r="N187" i="10"/>
  <c r="N188" i="10"/>
  <c r="N189" i="10"/>
  <c r="N190" i="10"/>
  <c r="N191" i="10"/>
  <c r="N192" i="10"/>
  <c r="N193" i="10"/>
  <c r="N194" i="10"/>
  <c r="N195" i="10"/>
  <c r="N196" i="10"/>
  <c r="N197" i="10"/>
  <c r="N198" i="10"/>
  <c r="N199" i="10"/>
  <c r="N200" i="10"/>
  <c r="N201" i="10"/>
  <c r="N202" i="10"/>
  <c r="N203" i="10"/>
  <c r="N204" i="10"/>
  <c r="N205" i="10"/>
  <c r="N206" i="10"/>
  <c r="N207" i="10"/>
  <c r="N208" i="10"/>
  <c r="N209" i="10"/>
  <c r="N210" i="10"/>
  <c r="N211" i="10"/>
  <c r="N212" i="10"/>
  <c r="N213" i="10"/>
  <c r="N214" i="10"/>
  <c r="N215" i="10"/>
  <c r="N216" i="10"/>
  <c r="AF187" i="10"/>
  <c r="AF188" i="10"/>
  <c r="AF189" i="10"/>
  <c r="AF190" i="10"/>
  <c r="AF191" i="10"/>
  <c r="AF192" i="10"/>
  <c r="AF193" i="10"/>
  <c r="AC187" i="10"/>
  <c r="AF194" i="10"/>
  <c r="AC188" i="10"/>
  <c r="O188" i="10" s="1"/>
  <c r="AF195" i="10"/>
  <c r="AC189" i="10"/>
  <c r="AF196" i="10"/>
  <c r="AC190" i="10"/>
  <c r="AF197" i="10"/>
  <c r="AF198" i="10"/>
  <c r="AC191" i="10"/>
  <c r="AC192" i="10"/>
  <c r="AF199" i="10"/>
  <c r="AC193" i="10"/>
  <c r="AF200" i="10"/>
  <c r="AF201" i="10"/>
  <c r="AC194" i="10"/>
  <c r="AF202" i="10"/>
  <c r="AC195" i="10"/>
  <c r="AC196" i="10"/>
  <c r="AF203" i="10"/>
  <c r="AF204" i="10"/>
  <c r="AC197" i="10"/>
  <c r="AC198" i="10"/>
  <c r="AF205" i="10"/>
  <c r="AF206" i="10"/>
  <c r="AC199" i="10"/>
  <c r="AC200" i="10"/>
  <c r="AF207" i="10"/>
  <c r="AF208" i="10"/>
  <c r="AC201" i="10"/>
  <c r="AC202" i="10"/>
  <c r="AF209" i="10"/>
  <c r="AF210" i="10"/>
  <c r="AC203" i="10"/>
  <c r="AF211" i="10"/>
  <c r="AC204" i="10"/>
  <c r="AF212" i="10"/>
  <c r="AC205" i="10"/>
  <c r="AC206" i="10"/>
  <c r="AF213" i="10"/>
  <c r="AF214" i="10"/>
  <c r="AC207" i="10"/>
  <c r="AF215" i="10"/>
  <c r="AC208" i="10"/>
  <c r="AF216" i="10"/>
  <c r="AC209" i="10"/>
  <c r="AC210" i="10"/>
  <c r="AC211" i="10"/>
  <c r="AC212" i="10"/>
  <c r="AC213" i="10"/>
  <c r="AC214" i="10"/>
  <c r="AC215" i="10"/>
  <c r="AC216" i="10"/>
  <c r="O216" i="10" s="1"/>
  <c r="N8" i="10"/>
  <c r="N16" i="10"/>
  <c r="N24" i="10"/>
  <c r="N32" i="10"/>
  <c r="N9" i="10"/>
  <c r="N17" i="10"/>
  <c r="N25" i="10"/>
  <c r="N33" i="10"/>
  <c r="N20" i="10"/>
  <c r="N10" i="10"/>
  <c r="N18" i="10"/>
  <c r="N26" i="10"/>
  <c r="N34" i="10"/>
  <c r="N28" i="10"/>
  <c r="N11" i="10"/>
  <c r="N19" i="10"/>
  <c r="N27" i="10"/>
  <c r="N35" i="10"/>
  <c r="N12" i="10"/>
  <c r="N5" i="10"/>
  <c r="N13" i="10"/>
  <c r="N21" i="10"/>
  <c r="N29" i="10"/>
  <c r="N15" i="10"/>
  <c r="N7" i="10"/>
  <c r="N14" i="10"/>
  <c r="N22" i="10"/>
  <c r="N30" i="10"/>
  <c r="N23" i="10"/>
  <c r="N31" i="10"/>
  <c r="AF6" i="10"/>
  <c r="O6" i="10" s="1"/>
  <c r="AF5" i="10"/>
  <c r="AF7" i="10"/>
  <c r="AF8" i="10"/>
  <c r="AF9" i="10"/>
  <c r="AF10" i="10"/>
  <c r="AC5" i="10"/>
  <c r="AF11" i="10"/>
  <c r="AF12" i="10"/>
  <c r="AF13" i="10"/>
  <c r="AC7" i="10"/>
  <c r="AC8" i="10"/>
  <c r="AF14" i="10"/>
  <c r="AF15" i="10"/>
  <c r="AC9" i="10"/>
  <c r="AC10" i="10"/>
  <c r="AF16" i="10"/>
  <c r="AF17" i="10"/>
  <c r="AC11" i="10"/>
  <c r="AF18" i="10"/>
  <c r="AC12" i="10"/>
  <c r="AF19" i="10"/>
  <c r="AC13" i="10"/>
  <c r="AC14" i="10"/>
  <c r="AF20" i="10"/>
  <c r="AC15" i="10"/>
  <c r="AF21" i="10"/>
  <c r="AC16" i="10"/>
  <c r="AF22" i="10"/>
  <c r="AF23" i="10"/>
  <c r="AF24" i="10"/>
  <c r="AC17" i="10"/>
  <c r="AF25" i="10"/>
  <c r="AC18" i="10"/>
  <c r="AF26" i="10"/>
  <c r="AC19" i="10"/>
  <c r="AF27" i="10"/>
  <c r="AC20" i="10"/>
  <c r="AF28" i="10"/>
  <c r="AC21" i="10"/>
  <c r="AF29" i="10"/>
  <c r="AC22" i="10"/>
  <c r="AF30" i="10"/>
  <c r="AC23" i="10"/>
  <c r="AF31" i="10"/>
  <c r="AC24" i="10"/>
  <c r="AF32" i="10"/>
  <c r="AC25" i="10"/>
  <c r="AF33" i="10"/>
  <c r="AC26" i="10"/>
  <c r="AF34" i="10"/>
  <c r="AC27" i="10"/>
  <c r="AF35" i="10"/>
  <c r="AC28" i="10"/>
  <c r="AC29" i="10"/>
  <c r="AC30" i="10"/>
  <c r="AC31" i="10"/>
  <c r="AC32" i="10"/>
  <c r="AC33" i="10"/>
  <c r="AC34" i="10"/>
  <c r="AC35" i="10"/>
  <c r="AF369" i="10"/>
  <c r="AC362" i="10"/>
  <c r="Q16" i="16"/>
  <c r="Q17" i="16" s="1"/>
  <c r="N16" i="16"/>
  <c r="AA363" i="10"/>
  <c r="AB363" i="10" s="1"/>
  <c r="X367" i="10"/>
  <c r="Y367" i="10" s="1"/>
  <c r="M17" i="16"/>
  <c r="O142" i="10" l="1"/>
  <c r="O362" i="10"/>
  <c r="O225" i="10"/>
  <c r="O185" i="10"/>
  <c r="O242" i="10"/>
  <c r="O311" i="10"/>
  <c r="O127" i="10"/>
  <c r="O119" i="10"/>
  <c r="O111" i="10"/>
  <c r="O159" i="10"/>
  <c r="O286" i="10"/>
  <c r="O173" i="10"/>
  <c r="O332" i="10"/>
  <c r="O324" i="10"/>
  <c r="O333" i="10"/>
  <c r="O317" i="10"/>
  <c r="O229" i="10"/>
  <c r="O295" i="10"/>
  <c r="O287" i="10"/>
  <c r="O263" i="10"/>
  <c r="O178" i="10"/>
  <c r="O170" i="10"/>
  <c r="O166" i="10"/>
  <c r="O325" i="10"/>
  <c r="O162" i="10"/>
  <c r="O182" i="10"/>
  <c r="O35" i="10"/>
  <c r="O186" i="10"/>
  <c r="O175" i="10"/>
  <c r="O171" i="10"/>
  <c r="O163" i="10"/>
  <c r="O314" i="10"/>
  <c r="O151" i="10"/>
  <c r="O271" i="10"/>
  <c r="O270" i="10"/>
  <c r="O223" i="10"/>
  <c r="O303" i="10"/>
  <c r="O251" i="10"/>
  <c r="O104" i="10"/>
  <c r="O191" i="10"/>
  <c r="O12" i="10"/>
  <c r="O342" i="10"/>
  <c r="O355" i="10"/>
  <c r="O42" i="10"/>
  <c r="O91" i="10"/>
  <c r="O29" i="10"/>
  <c r="O103" i="10"/>
  <c r="O62" i="10"/>
  <c r="O95" i="10"/>
  <c r="O68" i="10"/>
  <c r="O33" i="10"/>
  <c r="O25" i="10"/>
  <c r="O147" i="10"/>
  <c r="O139" i="10"/>
  <c r="O233" i="10"/>
  <c r="O219" i="10"/>
  <c r="O282" i="10"/>
  <c r="O284" i="10"/>
  <c r="O220" i="10"/>
  <c r="O157" i="10"/>
  <c r="O87" i="10"/>
  <c r="O83" i="10"/>
  <c r="O75" i="10"/>
  <c r="O148" i="10"/>
  <c r="O144" i="10"/>
  <c r="O226" i="10"/>
  <c r="O280" i="10"/>
  <c r="O55" i="10"/>
  <c r="O213" i="10"/>
  <c r="O294" i="10"/>
  <c r="O354" i="10"/>
  <c r="O132" i="10"/>
  <c r="O128" i="10"/>
  <c r="O245" i="10"/>
  <c r="O235" i="10"/>
  <c r="O222" i="10"/>
  <c r="O302" i="10"/>
  <c r="O243" i="10"/>
  <c r="O30" i="10"/>
  <c r="O21" i="10"/>
  <c r="O17" i="10"/>
  <c r="O14" i="10"/>
  <c r="O10" i="10"/>
  <c r="O193" i="10"/>
  <c r="O59" i="10"/>
  <c r="O51" i="10"/>
  <c r="O39" i="10"/>
  <c r="O92" i="10"/>
  <c r="O70" i="10"/>
  <c r="O350" i="10"/>
  <c r="O131" i="10"/>
  <c r="O237" i="10"/>
  <c r="O215" i="10"/>
  <c r="O177" i="10"/>
  <c r="O156" i="10"/>
  <c r="O331" i="10"/>
  <c r="O323" i="10"/>
  <c r="O312" i="10"/>
  <c r="O15" i="16"/>
  <c r="O189" i="10"/>
  <c r="O86" i="10"/>
  <c r="O82" i="10"/>
  <c r="O78" i="10"/>
  <c r="O74" i="10"/>
  <c r="O66" i="10"/>
  <c r="O154" i="10"/>
  <c r="O250" i="10"/>
  <c r="J8" i="16"/>
  <c r="O20" i="10"/>
  <c r="O5" i="10"/>
  <c r="O200" i="10"/>
  <c r="O196" i="10"/>
  <c r="O65" i="10"/>
  <c r="O58" i="10"/>
  <c r="O54" i="10"/>
  <c r="O46" i="10"/>
  <c r="O90" i="10"/>
  <c r="O120" i="10"/>
  <c r="O116" i="10"/>
  <c r="O108" i="10"/>
  <c r="O207" i="10"/>
  <c r="O203" i="10"/>
  <c r="O199" i="10"/>
  <c r="O195" i="10"/>
  <c r="O45" i="10"/>
  <c r="O357" i="10"/>
  <c r="O133" i="10"/>
  <c r="O228" i="10"/>
  <c r="O305" i="10"/>
  <c r="O297" i="10"/>
  <c r="O289" i="10"/>
  <c r="O265" i="10"/>
  <c r="O262" i="10"/>
  <c r="O257" i="10"/>
  <c r="O169" i="10"/>
  <c r="O319" i="10"/>
  <c r="O16" i="10"/>
  <c r="O346" i="10"/>
  <c r="O150" i="10"/>
  <c r="O129" i="10"/>
  <c r="O246" i="10"/>
  <c r="O239" i="10"/>
  <c r="O283" i="10"/>
  <c r="O26" i="10"/>
  <c r="O124" i="10"/>
  <c r="O9" i="10"/>
  <c r="O214" i="10"/>
  <c r="O9" i="16"/>
  <c r="O40" i="10"/>
  <c r="O76" i="10"/>
  <c r="O264" i="10"/>
  <c r="O32" i="10"/>
  <c r="O18" i="10"/>
  <c r="O15" i="10"/>
  <c r="O210" i="10"/>
  <c r="O206" i="10"/>
  <c r="O202" i="10"/>
  <c r="O198" i="10"/>
  <c r="O61" i="10"/>
  <c r="O52" i="10"/>
  <c r="O94" i="10"/>
  <c r="O356" i="10"/>
  <c r="O106" i="10"/>
  <c r="J15" i="16"/>
  <c r="O97" i="10"/>
  <c r="O7" i="16"/>
  <c r="O13" i="10"/>
  <c r="O208" i="10"/>
  <c r="O204" i="10"/>
  <c r="H11" i="16"/>
  <c r="E11" i="16" s="1"/>
  <c r="O47" i="10"/>
  <c r="H6" i="16"/>
  <c r="E6" i="16" s="1"/>
  <c r="J7" i="16"/>
  <c r="O347" i="10"/>
  <c r="O153" i="10"/>
  <c r="O134" i="10"/>
  <c r="O307" i="10"/>
  <c r="O268" i="10"/>
  <c r="H10" i="16"/>
  <c r="E10" i="16" s="1"/>
  <c r="O322" i="10"/>
  <c r="H15" i="16"/>
  <c r="E15" i="16" s="1"/>
  <c r="O121" i="10"/>
  <c r="O16" i="16"/>
  <c r="O12" i="16"/>
  <c r="J16" i="16"/>
  <c r="O28" i="10"/>
  <c r="O24" i="10"/>
  <c r="O192" i="10"/>
  <c r="O50" i="10"/>
  <c r="O38" i="10"/>
  <c r="O85" i="10"/>
  <c r="O81" i="10"/>
  <c r="O77" i="10"/>
  <c r="O69" i="10"/>
  <c r="O360" i="10"/>
  <c r="O352" i="10"/>
  <c r="O344" i="10"/>
  <c r="O152" i="10"/>
  <c r="O146" i="10"/>
  <c r="O138" i="10"/>
  <c r="O130" i="10"/>
  <c r="O240" i="10"/>
  <c r="O224" i="10"/>
  <c r="O221" i="10"/>
  <c r="O306" i="10"/>
  <c r="O300" i="10"/>
  <c r="O292" i="10"/>
  <c r="O281" i="10"/>
  <c r="O272" i="10"/>
  <c r="O260" i="10"/>
  <c r="O255" i="10"/>
  <c r="O252" i="10"/>
  <c r="O184" i="10"/>
  <c r="O174" i="10"/>
  <c r="O158" i="10"/>
  <c r="O334" i="10"/>
  <c r="O330" i="10"/>
  <c r="O327" i="10"/>
  <c r="J14" i="16"/>
  <c r="O161" i="10"/>
  <c r="O309" i="10"/>
  <c r="J11" i="16"/>
  <c r="O64" i="10"/>
  <c r="O89" i="10"/>
  <c r="O349" i="10"/>
  <c r="O247" i="10"/>
  <c r="O236" i="10"/>
  <c r="O10" i="16"/>
  <c r="O5" i="16"/>
  <c r="O34" i="10"/>
  <c r="O27" i="10"/>
  <c r="O23" i="10"/>
  <c r="O19" i="10"/>
  <c r="O8" i="10"/>
  <c r="H5" i="16"/>
  <c r="O212" i="10"/>
  <c r="O187" i="10"/>
  <c r="O63" i="10"/>
  <c r="O57" i="10"/>
  <c r="O53" i="10"/>
  <c r="O41" i="10"/>
  <c r="O96" i="10"/>
  <c r="O88" i="10"/>
  <c r="O80" i="10"/>
  <c r="O72" i="10"/>
  <c r="O137" i="10"/>
  <c r="O231" i="10"/>
  <c r="H14" i="16"/>
  <c r="E14" i="16" s="1"/>
  <c r="O267" i="10"/>
  <c r="O254" i="10"/>
  <c r="O165" i="10"/>
  <c r="O316" i="10"/>
  <c r="O126" i="10"/>
  <c r="O115" i="10"/>
  <c r="O107" i="10"/>
  <c r="J12" i="16"/>
  <c r="O13" i="16"/>
  <c r="O8" i="16"/>
  <c r="O11" i="10"/>
  <c r="O7" i="10"/>
  <c r="O211" i="10"/>
  <c r="O194" i="10"/>
  <c r="O49" i="10"/>
  <c r="J6" i="16"/>
  <c r="O359" i="10"/>
  <c r="O351" i="10"/>
  <c r="O341" i="10"/>
  <c r="O149" i="10"/>
  <c r="O145" i="10"/>
  <c r="O299" i="10"/>
  <c r="O291" i="10"/>
  <c r="O259" i="10"/>
  <c r="O256" i="10"/>
  <c r="O249" i="10"/>
  <c r="J13" i="16"/>
  <c r="O181" i="10"/>
  <c r="O176" i="10"/>
  <c r="O172" i="10"/>
  <c r="O160" i="10"/>
  <c r="J10" i="16"/>
  <c r="O329" i="10"/>
  <c r="O326" i="10"/>
  <c r="O321" i="10"/>
  <c r="O318" i="10"/>
  <c r="O313" i="10"/>
  <c r="O310" i="10"/>
  <c r="O125" i="10"/>
  <c r="O118" i="10"/>
  <c r="O110" i="10"/>
  <c r="O102" i="10"/>
  <c r="O99" i="10"/>
  <c r="O11" i="16"/>
  <c r="O190" i="10"/>
  <c r="O56" i="10"/>
  <c r="O48" i="10"/>
  <c r="O44" i="10"/>
  <c r="O67" i="10"/>
  <c r="H7" i="16"/>
  <c r="E7" i="16" s="1"/>
  <c r="O348" i="10"/>
  <c r="H16" i="16"/>
  <c r="E16" i="16" s="1"/>
  <c r="J9" i="16"/>
  <c r="H9" i="16"/>
  <c r="E9" i="16" s="1"/>
  <c r="O244" i="10"/>
  <c r="O217" i="10"/>
  <c r="O296" i="10"/>
  <c r="O288" i="10"/>
  <c r="O278" i="10"/>
  <c r="O276" i="10"/>
  <c r="O269" i="10"/>
  <c r="H13" i="16"/>
  <c r="E13" i="16" s="1"/>
  <c r="O180" i="10"/>
  <c r="O168" i="10"/>
  <c r="O164" i="10"/>
  <c r="O338" i="10"/>
  <c r="H8" i="16"/>
  <c r="E8" i="16" s="1"/>
  <c r="O6" i="16"/>
  <c r="O232" i="10"/>
  <c r="O14" i="16"/>
  <c r="O22" i="10"/>
  <c r="O31" i="10"/>
  <c r="J5" i="16"/>
  <c r="O209" i="10"/>
  <c r="O205" i="10"/>
  <c r="O201" i="10"/>
  <c r="O197" i="10"/>
  <c r="O60" i="10"/>
  <c r="O43" i="10"/>
  <c r="O93" i="10"/>
  <c r="O71" i="10"/>
  <c r="O358" i="10"/>
  <c r="O353" i="10"/>
  <c r="O345" i="10"/>
  <c r="O340" i="10"/>
  <c r="O238" i="10"/>
  <c r="O234" i="10"/>
  <c r="O230" i="10"/>
  <c r="H12" i="16"/>
  <c r="E12" i="16" s="1"/>
  <c r="O301" i="10"/>
  <c r="O293" i="10"/>
  <c r="O285" i="10"/>
  <c r="O275" i="10"/>
  <c r="O266" i="10"/>
  <c r="O261" i="10"/>
  <c r="O253" i="10"/>
  <c r="O248" i="10"/>
  <c r="O361" i="10"/>
  <c r="O167" i="10"/>
  <c r="O337" i="10"/>
  <c r="O320" i="10"/>
  <c r="O315" i="10"/>
  <c r="O123" i="10"/>
  <c r="O117" i="10"/>
  <c r="O113" i="10"/>
  <c r="O109" i="10"/>
  <c r="O105" i="10"/>
  <c r="O101" i="10"/>
  <c r="AC363" i="10"/>
  <c r="O363" i="10" s="1"/>
  <c r="AA364" i="10"/>
  <c r="AB364" i="10" s="1"/>
  <c r="X368" i="10"/>
  <c r="Y368" i="10" s="1"/>
  <c r="O17" i="16" l="1"/>
  <c r="J17" i="16"/>
  <c r="E5" i="16"/>
  <c r="E17" i="16" s="1"/>
  <c r="H17" i="16"/>
  <c r="AC364" i="10"/>
  <c r="O364" i="10" s="1"/>
  <c r="AA365" i="10"/>
  <c r="AB365" i="10" s="1"/>
  <c r="AC365" i="10" l="1"/>
  <c r="O365" i="10" s="1"/>
  <c r="AA366" i="10"/>
  <c r="AB366" i="10" s="1"/>
  <c r="AC366" i="10" l="1"/>
  <c r="O366" i="10" s="1"/>
  <c r="AA367" i="10"/>
  <c r="AB367" i="10" s="1"/>
  <c r="AC367" i="10" l="1"/>
  <c r="O367" i="10" s="1"/>
  <c r="AA368" i="10"/>
  <c r="AB368" i="10" s="1"/>
  <c r="X369" i="10"/>
  <c r="Y369" i="10" s="1"/>
  <c r="AC368" i="10" l="1"/>
  <c r="O368" i="10" s="1"/>
  <c r="P10" i="16"/>
  <c r="P11" i="16"/>
  <c r="AA369" i="10"/>
  <c r="P12" i="16"/>
  <c r="P13" i="16"/>
  <c r="P14" i="16"/>
  <c r="P15" i="16"/>
  <c r="P16" i="16"/>
  <c r="AB369" i="10" l="1"/>
  <c r="AC369" i="10" s="1"/>
  <c r="AA370" i="10"/>
  <c r="AB370" i="10" s="1"/>
  <c r="AC370" i="10" s="1"/>
  <c r="O370" i="10" s="1"/>
  <c r="I5" i="16"/>
  <c r="K5" i="16" s="1"/>
  <c r="I8" i="16"/>
  <c r="K8" i="16" s="1"/>
  <c r="I6" i="16"/>
  <c r="K6" i="16" s="1"/>
  <c r="I7" i="16"/>
  <c r="K7" i="16" s="1"/>
  <c r="I9" i="16"/>
  <c r="K9" i="16" s="1"/>
  <c r="I10" i="16"/>
  <c r="K10" i="16" s="1"/>
  <c r="I11" i="16"/>
  <c r="K11" i="16" s="1"/>
  <c r="I12" i="16"/>
  <c r="K12" i="16" s="1"/>
  <c r="I13" i="16"/>
  <c r="I14" i="16"/>
  <c r="K14" i="16" s="1"/>
  <c r="I15" i="16"/>
  <c r="K15" i="16" s="1"/>
  <c r="P17" i="16"/>
  <c r="O369" i="10" l="1"/>
  <c r="I16" i="16"/>
  <c r="K16" i="16" s="1"/>
  <c r="K13" i="16"/>
  <c r="I17" i="16" l="1"/>
  <c r="K1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tc={C8D45CE8-BBFF-4CB9-8422-2C73CD5B5123}</author>
    <author>tc={28430733-3863-4D1F-991C-63E9B07F90AC}</author>
  </authors>
  <commentList>
    <comment ref="B22" authorId="0" shapeId="0" xr:uid="{C8D45CE8-BBFF-4CB9-8422-2C73CD5B5123}">
      <text>
        <t>[Threaded comment]
Your version of Excel allows you to read this threaded comment; however, any edits to it will get removed if the file is opened in a newer version of Excel. Learn more: https://go.microsoft.com/fwlink/?linkid=870924
Comment:
    OBS! infaller LÖRDAGEN  innan den sista söndagen i oktober.</t>
      </text>
    </comment>
    <comment ref="B23" authorId="1" shapeId="0" xr:uid="{28430733-3863-4D1F-991C-63E9B07F90AC}">
      <text>
        <t>[Threaded comment]
Your version of Excel allows you to read this threaded comment; however, any edits to it will get removed if the file is opened in a newer version of Excel. Learn more: https://go.microsoft.com/fwlink/?linkid=870924
Comment:
    OBS! infaller LÖRDAGEN innan den sista söndagen i mars</t>
      </text>
    </comment>
  </commentList>
</comments>
</file>

<file path=xl/sharedStrings.xml><?xml version="1.0" encoding="utf-8"?>
<sst xmlns="http://schemas.openxmlformats.org/spreadsheetml/2006/main" count="198" uniqueCount="136">
  <si>
    <t>Volym</t>
  </si>
  <si>
    <t>Kapacitet</t>
  </si>
  <si>
    <t>Årskap.</t>
  </si>
  <si>
    <t>Månad</t>
  </si>
  <si>
    <t>Summa</t>
  </si>
  <si>
    <t>h</t>
  </si>
  <si>
    <t>Kap.ab Maj</t>
  </si>
  <si>
    <t>Kap.ab Juni</t>
  </si>
  <si>
    <t>Kap.ab Juli</t>
  </si>
  <si>
    <t>Kap.ab Augusti</t>
  </si>
  <si>
    <t>Kap.ab September</t>
  </si>
  <si>
    <t>maj</t>
  </si>
  <si>
    <t>jun</t>
  </si>
  <si>
    <t>jul</t>
  </si>
  <si>
    <t>aug</t>
  </si>
  <si>
    <t>sep</t>
  </si>
  <si>
    <t>Kap.ab Årskapacitet</t>
  </si>
  <si>
    <t>Kap.ab Oktober</t>
  </si>
  <si>
    <t>Kap.ab November</t>
  </si>
  <si>
    <t>Kap.ab December</t>
  </si>
  <si>
    <t>Kap.ab Januari</t>
  </si>
  <si>
    <t>Kap.ab Februari</t>
  </si>
  <si>
    <t>Kap.ab Mars</t>
  </si>
  <si>
    <t>Kap.ab April</t>
  </si>
  <si>
    <t>okt</t>
  </si>
  <si>
    <t>nov</t>
  </si>
  <si>
    <t>dec</t>
  </si>
  <si>
    <t>jan</t>
  </si>
  <si>
    <t>feb</t>
  </si>
  <si>
    <t>mar</t>
  </si>
  <si>
    <t>apr</t>
  </si>
  <si>
    <t>SEK</t>
  </si>
  <si>
    <t>År</t>
  </si>
  <si>
    <t>Antal Dagar</t>
  </si>
  <si>
    <t>Kapacitetsavgift dygn</t>
  </si>
  <si>
    <t>Kapacitetsavgift</t>
  </si>
  <si>
    <t>Administrativ avgift</t>
  </si>
  <si>
    <t>Antal anslutningspunkter</t>
  </si>
  <si>
    <t>Ja</t>
  </si>
  <si>
    <t>Nej</t>
  </si>
  <si>
    <t>Oktober</t>
  </si>
  <si>
    <t>November</t>
  </si>
  <si>
    <t>December</t>
  </si>
  <si>
    <t>Januari</t>
  </si>
  <si>
    <t>Februari</t>
  </si>
  <si>
    <t>Mars</t>
  </si>
  <si>
    <t>April</t>
  </si>
  <si>
    <t>Maj</t>
  </si>
  <si>
    <t>Juni</t>
  </si>
  <si>
    <t>Juli</t>
  </si>
  <si>
    <t>Augusti</t>
  </si>
  <si>
    <t>September</t>
  </si>
  <si>
    <t>Dygn</t>
  </si>
  <si>
    <t>Maximalt kapacitetsbehov</t>
  </si>
  <si>
    <t>Kapacitetsabonnemang</t>
  </si>
  <si>
    <t>Uttag</t>
  </si>
  <si>
    <t>Andel av årskapacitet uttag</t>
  </si>
  <si>
    <t>Indataval</t>
  </si>
  <si>
    <t>Kapacitetsavgifter</t>
  </si>
  <si>
    <t>Avgifter</t>
  </si>
  <si>
    <t>Kapacitets
tilldelningsavgift</t>
  </si>
  <si>
    <t>Månadsavgift</t>
  </si>
  <si>
    <t>kWh</t>
  </si>
  <si>
    <t>kWh/h</t>
  </si>
  <si>
    <t>Dygnsavgift</t>
  </si>
  <si>
    <t>Antal Dygns-produkter</t>
  </si>
  <si>
    <t>st</t>
  </si>
  <si>
    <t>Total bokning</t>
  </si>
  <si>
    <t>Inom max kap.behov</t>
  </si>
  <si>
    <t>Över max kap.behov</t>
  </si>
  <si>
    <t>Inom Maximalt kapacitet behov</t>
  </si>
  <si>
    <t>Över Maximalt kapacitet behov</t>
  </si>
  <si>
    <t>Kapacitetsavgift specifierat per produkt</t>
  </si>
  <si>
    <t>Kostnader</t>
  </si>
  <si>
    <t>Månads-avgift</t>
  </si>
  <si>
    <t>Priser anges i kr per kWh/h per månad</t>
  </si>
  <si>
    <t>Priser anges i kr per kWh/h per dygn</t>
  </si>
  <si>
    <t>Total kostnad</t>
  </si>
  <si>
    <t>Multiplikator vs dygnsprodukt</t>
  </si>
  <si>
    <t>Multi-plikator</t>
  </si>
  <si>
    <t>Debiterings-kapacitet för kapacitetstilldelning</t>
  </si>
  <si>
    <t>Vintertid/sommartid</t>
  </si>
  <si>
    <t>Gasdygn övergång till sommartid (23 timmar)</t>
  </si>
  <si>
    <t>Gasdygn övergång till vintertid (25 timmar)</t>
  </si>
  <si>
    <t>Gasår</t>
  </si>
  <si>
    <t>Gasårets första datum</t>
  </si>
  <si>
    <t>Gasår indata</t>
  </si>
  <si>
    <t>Celler att uppdatera vid nytt gasår</t>
  </si>
  <si>
    <t>Säsongs- &amp; månadsbokningar</t>
  </si>
  <si>
    <t>Produkt</t>
  </si>
  <si>
    <t>Kostnad dygnsbokning</t>
  </si>
  <si>
    <t>Datum</t>
  </si>
  <si>
    <t>Prognos</t>
  </si>
  <si>
    <t>Kundnamn</t>
  </si>
  <si>
    <t>Summa inmatat</t>
  </si>
  <si>
    <t>Högsta dygns-inmatning</t>
  </si>
  <si>
    <t>Max kap.behov</t>
  </si>
  <si>
    <t>Bokningar</t>
  </si>
  <si>
    <t>Kapacitetstilldelningsavgift</t>
  </si>
  <si>
    <t>Reverse flow</t>
  </si>
  <si>
    <t>Investeringsandel</t>
  </si>
  <si>
    <t>Antal Överinmatn. inom max</t>
  </si>
  <si>
    <t>Antal Överinmatn. över max</t>
  </si>
  <si>
    <t>Antal anslutnings-punkter</t>
  </si>
  <si>
    <t>Månads-faktor</t>
  </si>
  <si>
    <t>Överinmatnings-avgift inom maximalt kap.behov</t>
  </si>
  <si>
    <t>Överinmatnings-avgift utöver maximalt kap.behov</t>
  </si>
  <si>
    <t>Överinmatning</t>
  </si>
  <si>
    <t>Total överinmatning</t>
  </si>
  <si>
    <t>Antal överinmatn.</t>
  </si>
  <si>
    <t>Avgift överinmatn.</t>
  </si>
  <si>
    <t>Antal Över-inmatningar inom max kap.behov</t>
  </si>
  <si>
    <t>Antal Över-inmatningar utöver max kap.behov</t>
  </si>
  <si>
    <t>Vald enhet</t>
  </si>
  <si>
    <t>Faktisk inmatning</t>
  </si>
  <si>
    <t>Dygnsbokning</t>
  </si>
  <si>
    <t>Timmar</t>
  </si>
  <si>
    <t>Utfall</t>
  </si>
  <si>
    <t>Inmatning</t>
  </si>
  <si>
    <t>Dygnskostnader</t>
  </si>
  <si>
    <t>Total bokningsnivå</t>
  </si>
  <si>
    <t>Versionshistorik</t>
  </si>
  <si>
    <t>Version</t>
  </si>
  <si>
    <t>Kommentar</t>
  </si>
  <si>
    <t>1.0</t>
  </si>
  <si>
    <t>OBS! Om gasårets februarimånad infaller då det är skottår, måste man dra ner alla formler ett steg på fliken "Dygnsindata" och "Inmatning".På samma sätt måste man ta bort nedersta raden när man går från skottår till vanligt år.</t>
  </si>
  <si>
    <t>kr/år</t>
  </si>
  <si>
    <t>kr/kWh/h/år</t>
  </si>
  <si>
    <t>Inmatning från kund</t>
  </si>
  <si>
    <t>Över-
inmatning
↓</t>
  </si>
  <si>
    <t>Inmatning
↓</t>
  </si>
  <si>
    <t>Indata inmatning</t>
  </si>
  <si>
    <t>Utdata inmatning</t>
  </si>
  <si>
    <t>Justering</t>
  </si>
  <si>
    <t>Färdigställande av kalkyl för gasår 2023/2024</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</si>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</sst>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
    <numFmt numFmtId="166" formatCode="#,##0.000"/>
    <numFmt numFmtId="167" formatCode="0.0%"/>
    <numFmt numFmtId="168" formatCode="_-* #,##0.0\ _k_r_-;\-* #,##0.0\ _k_r_-;_-* &quot;-&quot;?\ _k_r_-;_-@_-"/>
    <numFmt numFmtId="169" formatCode="#,##0.000000"/>
    <numFmt numFmtId="170" formatCode="0.0000"/>
  </numFmts>
  <fonts count="20" x14ac:knownFonts="1">
    <font>
      <sz val="11"/>
      <color theme="1"/>
      <name val="Arial"/>
      <family val="2"/>
      <scheme val="minor"/>
    </font>
    <font>
      <sz val="11"/>
      <color rgb="FFFF0000"/>
      <name val="Arial"/>
      <family val="2"/>
      <scheme val="minor"/>
    </font>
    <font>
      <b/>
      <sz val="11"/>
      <color theme="1"/>
      <name val="Arial"/>
      <family val="2"/>
      <scheme val="minor"/>
    </font>
    <font>
      <i/>
      <sz val="11"/>
      <color indexed="8"/>
      <name val="Calibri"/>
      <family val="2"/>
    </font>
    <font>
      <sz val="11"/>
      <color theme="1"/>
      <name val="Arial"/>
      <family val="2"/>
      <scheme val="minor"/>
    </font>
    <font>
      <sz val="11"/>
      <color rgb="FF3F3F76"/>
      <name val="Arial"/>
      <family val="2"/>
      <scheme val="minor"/>
    </font>
    <font>
      <sz val="11"/>
      <name val="Arial"/>
      <family val="2"/>
      <scheme val="minor"/>
    </font>
    <font>
      <sz val="11"/>
      <color theme="0"/>
      <name val="Calibri"/>
      <family val="2"/>
    </font>
    <font>
      <b/>
      <sz val="11"/>
      <color theme="0"/>
      <name val="Calibri"/>
      <family val="2"/>
    </font>
    <font>
      <b/>
      <sz val="11"/>
      <color theme="1"/>
      <name val="Calibri"/>
      <family val="2"/>
    </font>
    <font>
      <sz val="11"/>
      <color theme="1"/>
      <name val="Calibri"/>
      <family val="2"/>
    </font>
    <font>
      <b/>
      <sz val="11"/>
      <name val="Calibri"/>
      <family val="2"/>
    </font>
    <font>
      <sz val="11"/>
      <name val="Calibri"/>
      <family val="2"/>
    </font>
    <font>
      <i/>
      <sz val="11"/>
      <color theme="1"/>
      <name val="Calibri"/>
      <family val="2"/>
    </font>
    <font>
      <i/>
      <sz val="11"/>
      <color theme="0" tint="-0.34998626667073579"/>
      <name val="Calibri"/>
      <family val="2"/>
    </font>
    <font>
      <sz val="11"/>
      <color theme="0" tint="-0.34998626667073579"/>
      <name val="Calibri"/>
      <family val="2"/>
    </font>
    <font>
      <sz val="11"/>
      <color theme="0" tint="-0.249977111117893"/>
      <name val="Calibri"/>
      <family val="2"/>
    </font>
    <font>
      <i/>
      <sz val="11"/>
      <name val="Calibri"/>
      <family val="2"/>
    </font>
    <font>
      <b/>
      <sz val="11"/>
      <color theme="0" tint="-0.34998626667073579"/>
      <name val="Calibri"/>
      <family val="2"/>
    </font>
    <font>
      <sz val="11"/>
      <color rgb="FFFF0000"/>
      <name val="Calibri"/>
      <family val="2"/>
    </font>
  </fonts>
  <fills count="8">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theme="0"/>
        <bgColor indexed="64"/>
      </patternFill>
    </fill>
    <fill>
      <patternFill patternType="solid">
        <fgColor rgb="FF6CCBEB"/>
        <bgColor indexed="64"/>
      </patternFill>
    </fill>
    <fill>
      <patternFill patternType="solid">
        <fgColor rgb="FF0A5591"/>
        <bgColor indexed="64"/>
      </patternFill>
    </fill>
    <fill>
      <patternFill patternType="solid">
        <fgColor rgb="FFF5F0FF"/>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hair">
        <color theme="0"/>
      </left>
      <right/>
      <top/>
      <bottom style="hair">
        <color theme="0"/>
      </bottom>
      <diagonal/>
    </border>
    <border>
      <left/>
      <right style="hair">
        <color theme="0"/>
      </right>
      <top/>
      <bottom style="hair">
        <color theme="0"/>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hair">
        <color theme="0"/>
      </bottom>
      <diagonal/>
    </border>
    <border>
      <left/>
      <right/>
      <top style="hair">
        <color theme="0"/>
      </top>
      <bottom style="hair">
        <color theme="0"/>
      </bottom>
      <diagonal/>
    </border>
    <border>
      <left/>
      <right/>
      <top style="hair">
        <color theme="0"/>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3">
    <xf numFmtId="0" fontId="0" fillId="0" borderId="0"/>
    <xf numFmtId="0" fontId="5" fillId="2" borderId="12" applyNumberFormat="0" applyAlignment="0" applyProtection="0"/>
    <xf numFmtId="9" fontId="4" fillId="0" borderId="0" applyFont="0" applyFill="0" applyBorder="0" applyAlignment="0" applyProtection="0"/>
  </cellStyleXfs>
  <cellXfs count="200">
    <xf numFmtId="0" fontId="0" fillId="0" borderId="0" xfId="0"/>
    <xf numFmtId="0" fontId="3" fillId="0" borderId="0" xfId="0" applyFont="1" applyAlignment="1">
      <alignment horizontal="center"/>
    </xf>
    <xf numFmtId="0" fontId="2" fillId="0" borderId="0" xfId="0" applyFont="1"/>
    <xf numFmtId="0" fontId="0" fillId="0" borderId="16" xfId="0" applyBorder="1"/>
    <xf numFmtId="0" fontId="0" fillId="0" borderId="14" xfId="0" applyBorder="1"/>
    <xf numFmtId="0" fontId="0" fillId="0" borderId="9" xfId="0" applyBorder="1"/>
    <xf numFmtId="0" fontId="0" fillId="0" borderId="15" xfId="0" applyBorder="1"/>
    <xf numFmtId="0" fontId="0" fillId="0" borderId="11" xfId="0" applyBorder="1"/>
    <xf numFmtId="0" fontId="0" fillId="0" borderId="13" xfId="0" applyBorder="1"/>
    <xf numFmtId="0" fontId="0" fillId="0" borderId="10" xfId="0" applyBorder="1"/>
    <xf numFmtId="0" fontId="1" fillId="3" borderId="0" xfId="0" applyFont="1" applyFill="1" applyAlignment="1">
      <alignment wrapText="1"/>
    </xf>
    <xf numFmtId="0" fontId="0" fillId="4" borderId="0" xfId="0" applyFill="1"/>
    <xf numFmtId="0" fontId="9" fillId="4" borderId="8" xfId="0" applyFont="1" applyFill="1" applyBorder="1"/>
    <xf numFmtId="0" fontId="9" fillId="4" borderId="1" xfId="0" applyFont="1" applyFill="1" applyBorder="1"/>
    <xf numFmtId="0" fontId="9" fillId="4" borderId="2" xfId="0" applyFont="1" applyFill="1" applyBorder="1"/>
    <xf numFmtId="0" fontId="9" fillId="4" borderId="3" xfId="0" applyFont="1" applyFill="1" applyBorder="1"/>
    <xf numFmtId="0" fontId="10" fillId="4" borderId="4" xfId="0" applyFont="1" applyFill="1" applyBorder="1"/>
    <xf numFmtId="0" fontId="10" fillId="4" borderId="6" xfId="0" applyFont="1" applyFill="1" applyBorder="1"/>
    <xf numFmtId="0" fontId="10" fillId="4" borderId="5" xfId="0" applyFont="1" applyFill="1" applyBorder="1"/>
    <xf numFmtId="0" fontId="9" fillId="4" borderId="17" xfId="0" applyFont="1" applyFill="1" applyBorder="1"/>
    <xf numFmtId="0" fontId="10" fillId="4" borderId="0" xfId="0" applyFont="1" applyFill="1"/>
    <xf numFmtId="0" fontId="7" fillId="6" borderId="18" xfId="0" applyFont="1" applyFill="1" applyBorder="1"/>
    <xf numFmtId="0" fontId="7" fillId="6" borderId="40" xfId="0" applyFont="1" applyFill="1" applyBorder="1" applyAlignment="1">
      <alignment horizontal="center"/>
    </xf>
    <xf numFmtId="0" fontId="10" fillId="4" borderId="23" xfId="0" applyFont="1" applyFill="1" applyBorder="1" applyAlignment="1">
      <alignment vertical="top" wrapText="1"/>
    </xf>
    <xf numFmtId="0" fontId="9" fillId="4" borderId="24" xfId="0" applyFont="1" applyFill="1" applyBorder="1" applyAlignment="1">
      <alignment horizontal="center" vertical="top" wrapText="1"/>
    </xf>
    <xf numFmtId="0" fontId="10" fillId="4" borderId="25" xfId="0" applyFont="1" applyFill="1" applyBorder="1" applyAlignment="1">
      <alignment horizontal="center" vertical="top" wrapText="1"/>
    </xf>
    <xf numFmtId="0" fontId="9" fillId="4" borderId="25" xfId="0" applyFont="1" applyFill="1" applyBorder="1" applyAlignment="1">
      <alignment horizontal="center" vertical="top" wrapText="1"/>
    </xf>
    <xf numFmtId="0" fontId="9" fillId="4" borderId="34" xfId="0" applyFont="1" applyFill="1" applyBorder="1" applyAlignment="1">
      <alignment horizontal="center" vertical="top" wrapText="1"/>
    </xf>
    <xf numFmtId="0" fontId="10" fillId="4" borderId="44" xfId="0" applyFont="1" applyFill="1" applyBorder="1" applyAlignment="1">
      <alignment horizontal="center" vertical="top" wrapText="1"/>
    </xf>
    <xf numFmtId="0" fontId="10" fillId="4" borderId="45" xfId="0" applyFont="1" applyFill="1" applyBorder="1" applyAlignment="1">
      <alignment horizontal="center" vertical="top" wrapText="1"/>
    </xf>
    <xf numFmtId="0" fontId="10" fillId="4" borderId="24" xfId="0" applyFont="1" applyFill="1" applyBorder="1" applyAlignment="1">
      <alignment horizontal="center" vertical="top" wrapText="1"/>
    </xf>
    <xf numFmtId="0" fontId="10" fillId="4" borderId="34" xfId="0" applyFont="1" applyFill="1" applyBorder="1" applyAlignment="1">
      <alignment horizontal="center" vertical="top" wrapText="1"/>
    </xf>
    <xf numFmtId="3" fontId="10" fillId="4" borderId="26" xfId="0" applyNumberFormat="1" applyFont="1" applyFill="1" applyBorder="1"/>
    <xf numFmtId="4" fontId="9" fillId="4" borderId="0" xfId="0" applyNumberFormat="1" applyFont="1" applyFill="1" applyAlignment="1">
      <alignment horizontal="center"/>
    </xf>
    <xf numFmtId="170" fontId="10" fillId="4" borderId="0" xfId="0" applyNumberFormat="1" applyFont="1" applyFill="1" applyAlignment="1">
      <alignment horizontal="center"/>
    </xf>
    <xf numFmtId="0" fontId="10" fillId="4" borderId="0" xfId="0" applyFont="1" applyFill="1" applyAlignment="1">
      <alignment horizontal="center"/>
    </xf>
    <xf numFmtId="2" fontId="9" fillId="4" borderId="20" xfId="0" applyNumberFormat="1" applyFont="1" applyFill="1" applyBorder="1" applyAlignment="1">
      <alignment horizontal="center"/>
    </xf>
    <xf numFmtId="0" fontId="10" fillId="4" borderId="19" xfId="0" applyFont="1" applyFill="1" applyBorder="1"/>
    <xf numFmtId="0" fontId="10" fillId="4" borderId="13" xfId="0" applyFont="1" applyFill="1" applyBorder="1"/>
    <xf numFmtId="0" fontId="10" fillId="4" borderId="20" xfId="0" applyFont="1" applyFill="1" applyBorder="1"/>
    <xf numFmtId="0" fontId="10" fillId="4" borderId="46" xfId="0" applyFont="1" applyFill="1" applyBorder="1"/>
    <xf numFmtId="0" fontId="10" fillId="4" borderId="21" xfId="0" applyFont="1" applyFill="1" applyBorder="1"/>
    <xf numFmtId="0" fontId="10" fillId="4" borderId="47" xfId="0" applyFont="1" applyFill="1" applyBorder="1"/>
    <xf numFmtId="0" fontId="10" fillId="4" borderId="22" xfId="0" applyFont="1" applyFill="1" applyBorder="1"/>
    <xf numFmtId="3" fontId="10" fillId="4" borderId="27" xfId="0" applyNumberFormat="1" applyFont="1" applyFill="1" applyBorder="1"/>
    <xf numFmtId="4" fontId="9" fillId="4" borderId="8" xfId="0" applyNumberFormat="1" applyFont="1" applyFill="1" applyBorder="1" applyAlignment="1">
      <alignment horizontal="center"/>
    </xf>
    <xf numFmtId="170" fontId="10" fillId="4" borderId="8" xfId="0" applyNumberFormat="1" applyFont="1" applyFill="1" applyBorder="1" applyAlignment="1">
      <alignment horizontal="center"/>
    </xf>
    <xf numFmtId="0" fontId="10" fillId="4" borderId="8" xfId="0" applyFont="1" applyFill="1" applyBorder="1" applyAlignment="1">
      <alignment horizontal="center"/>
    </xf>
    <xf numFmtId="2" fontId="9" fillId="4" borderId="30" xfId="0" applyNumberFormat="1" applyFont="1" applyFill="1" applyBorder="1" applyAlignment="1">
      <alignment horizontal="center"/>
    </xf>
    <xf numFmtId="0" fontId="10" fillId="4" borderId="16" xfId="0" applyFont="1" applyFill="1" applyBorder="1"/>
    <xf numFmtId="0" fontId="10" fillId="4" borderId="31" xfId="0" applyFont="1" applyFill="1" applyBorder="1"/>
    <xf numFmtId="2" fontId="10" fillId="4" borderId="7" xfId="0" applyNumberFormat="1" applyFont="1" applyFill="1" applyBorder="1" applyAlignment="1">
      <alignment horizontal="center"/>
    </xf>
    <xf numFmtId="3" fontId="10" fillId="4" borderId="0" xfId="0" applyNumberFormat="1" applyFont="1" applyFill="1"/>
    <xf numFmtId="2" fontId="10" fillId="4" borderId="0" xfId="0" applyNumberFormat="1" applyFont="1" applyFill="1" applyAlignment="1">
      <alignment horizontal="center"/>
    </xf>
    <xf numFmtId="0" fontId="9" fillId="4" borderId="28" xfId="0" applyFont="1" applyFill="1" applyBorder="1"/>
    <xf numFmtId="0" fontId="10" fillId="4" borderId="8" xfId="0" applyFont="1" applyFill="1" applyBorder="1"/>
    <xf numFmtId="0" fontId="10" fillId="4" borderId="29" xfId="0" applyFont="1" applyFill="1" applyBorder="1" applyAlignment="1">
      <alignment wrapText="1"/>
    </xf>
    <xf numFmtId="3" fontId="9" fillId="4" borderId="4" xfId="0" applyNumberFormat="1" applyFont="1" applyFill="1" applyBorder="1"/>
    <xf numFmtId="10" fontId="10" fillId="4" borderId="0" xfId="2" applyNumberFormat="1" applyFont="1" applyFill="1" applyBorder="1"/>
    <xf numFmtId="167" fontId="10" fillId="4" borderId="0" xfId="2" applyNumberFormat="1" applyFont="1" applyFill="1"/>
    <xf numFmtId="0" fontId="10" fillId="4" borderId="26" xfId="0" applyFont="1" applyFill="1" applyBorder="1" applyAlignment="1">
      <alignment wrapText="1"/>
    </xf>
    <xf numFmtId="3" fontId="9" fillId="4" borderId="6" xfId="0" applyNumberFormat="1" applyFont="1" applyFill="1" applyBorder="1"/>
    <xf numFmtId="3" fontId="10" fillId="4" borderId="20" xfId="0" applyNumberFormat="1" applyFont="1" applyFill="1" applyBorder="1"/>
    <xf numFmtId="0" fontId="10" fillId="4" borderId="32" xfId="0" applyFont="1" applyFill="1" applyBorder="1" applyAlignment="1">
      <alignment wrapText="1"/>
    </xf>
    <xf numFmtId="3" fontId="11" fillId="4" borderId="33" xfId="1" applyNumberFormat="1" applyFont="1" applyFill="1" applyBorder="1"/>
    <xf numFmtId="165" fontId="10" fillId="4" borderId="22" xfId="0" applyNumberFormat="1" applyFont="1" applyFill="1" applyBorder="1"/>
    <xf numFmtId="0" fontId="10" fillId="4" borderId="0" xfId="0" applyFont="1" applyFill="1" applyAlignment="1">
      <alignment wrapText="1"/>
    </xf>
    <xf numFmtId="169" fontId="9" fillId="4" borderId="0" xfId="0" applyNumberFormat="1" applyFont="1" applyFill="1"/>
    <xf numFmtId="166" fontId="11" fillId="4" borderId="0" xfId="1" applyNumberFormat="1" applyFont="1" applyFill="1" applyBorder="1"/>
    <xf numFmtId="165" fontId="10" fillId="4" borderId="0" xfId="0" applyNumberFormat="1" applyFont="1" applyFill="1"/>
    <xf numFmtId="166" fontId="10" fillId="4" borderId="0" xfId="0" applyNumberFormat="1" applyFont="1" applyFill="1"/>
    <xf numFmtId="0" fontId="9" fillId="4" borderId="0" xfId="0" applyFont="1" applyFill="1"/>
    <xf numFmtId="168" fontId="9" fillId="4" borderId="0" xfId="0" applyNumberFormat="1" applyFont="1" applyFill="1"/>
    <xf numFmtId="0" fontId="10" fillId="6" borderId="38" xfId="0" applyFont="1" applyFill="1" applyBorder="1"/>
    <xf numFmtId="0" fontId="10" fillId="0" borderId="0" xfId="0" applyFont="1"/>
    <xf numFmtId="0" fontId="10" fillId="5" borderId="41" xfId="0" applyFont="1" applyFill="1" applyBorder="1"/>
    <xf numFmtId="3" fontId="12" fillId="5" borderId="42" xfId="1" applyNumberFormat="1" applyFont="1" applyFill="1" applyBorder="1" applyProtection="1">
      <protection locked="0"/>
    </xf>
    <xf numFmtId="3" fontId="12" fillId="5" borderId="42" xfId="1" applyNumberFormat="1" applyFont="1" applyFill="1" applyBorder="1" applyAlignment="1" applyProtection="1">
      <alignment horizontal="right"/>
      <protection locked="0"/>
    </xf>
    <xf numFmtId="9" fontId="12" fillId="5" borderId="42" xfId="2" applyFont="1" applyFill="1" applyBorder="1" applyAlignment="1" applyProtection="1">
      <alignment horizontal="right"/>
      <protection locked="0"/>
    </xf>
    <xf numFmtId="0" fontId="9" fillId="0" borderId="0" xfId="0" applyFont="1"/>
    <xf numFmtId="16" fontId="10" fillId="0" borderId="0" xfId="0" applyNumberFormat="1" applyFont="1"/>
    <xf numFmtId="3" fontId="10" fillId="5" borderId="0" xfId="0" applyNumberFormat="1" applyFont="1" applyFill="1"/>
    <xf numFmtId="3" fontId="10" fillId="0" borderId="0" xfId="0" applyNumberFormat="1" applyFont="1"/>
    <xf numFmtId="3" fontId="10" fillId="5" borderId="41" xfId="0" applyNumberFormat="1" applyFont="1" applyFill="1" applyBorder="1"/>
    <xf numFmtId="0" fontId="10" fillId="0" borderId="0" xfId="0" applyFont="1" applyAlignment="1">
      <alignment horizontal="center"/>
    </xf>
    <xf numFmtId="0" fontId="8" fillId="6" borderId="7" xfId="0" applyFont="1" applyFill="1" applyBorder="1" applyAlignment="1">
      <alignment horizontal="center" wrapText="1"/>
    </xf>
    <xf numFmtId="0" fontId="12" fillId="4" borderId="0" xfId="0" applyFont="1" applyFill="1"/>
    <xf numFmtId="0" fontId="10" fillId="0" borderId="0" xfId="0" applyFont="1" applyAlignment="1">
      <alignment horizontal="center" wrapText="1"/>
    </xf>
    <xf numFmtId="0" fontId="12" fillId="0" borderId="0" xfId="0" applyFont="1" applyAlignment="1">
      <alignment horizontal="center" wrapText="1"/>
    </xf>
    <xf numFmtId="0" fontId="10" fillId="4" borderId="0" xfId="0" applyFont="1" applyFill="1" applyAlignment="1">
      <alignment horizontal="center" wrapText="1"/>
    </xf>
    <xf numFmtId="0" fontId="10" fillId="4" borderId="0" xfId="0" applyFont="1" applyFill="1" applyAlignment="1">
      <alignment horizontal="center" vertical="center" wrapText="1"/>
    </xf>
    <xf numFmtId="0" fontId="13" fillId="0" borderId="0" xfId="0" applyFont="1" applyAlignment="1">
      <alignment horizontal="center"/>
    </xf>
    <xf numFmtId="0" fontId="14" fillId="0" borderId="0" xfId="0" applyFont="1" applyAlignment="1">
      <alignment horizontal="left"/>
    </xf>
    <xf numFmtId="0" fontId="13" fillId="4" borderId="0" xfId="0" applyFont="1" applyFill="1" applyAlignment="1">
      <alignment horizontal="center"/>
    </xf>
    <xf numFmtId="3" fontId="12" fillId="0" borderId="7" xfId="0" applyNumberFormat="1" applyFont="1" applyBorder="1"/>
    <xf numFmtId="3" fontId="13" fillId="0" borderId="0" xfId="0" applyNumberFormat="1" applyFont="1"/>
    <xf numFmtId="3" fontId="12" fillId="5" borderId="41" xfId="1" applyNumberFormat="1" applyFont="1" applyFill="1" applyBorder="1"/>
    <xf numFmtId="166" fontId="15" fillId="0" borderId="0" xfId="1" applyNumberFormat="1" applyFont="1" applyFill="1" applyBorder="1"/>
    <xf numFmtId="3" fontId="12" fillId="0" borderId="0" xfId="0" applyNumberFormat="1" applyFont="1"/>
    <xf numFmtId="3" fontId="12" fillId="5" borderId="42" xfId="1" applyNumberFormat="1" applyFont="1" applyFill="1" applyBorder="1"/>
    <xf numFmtId="3" fontId="12" fillId="0" borderId="4" xfId="0" applyNumberFormat="1" applyFont="1" applyBorder="1"/>
    <xf numFmtId="3" fontId="16" fillId="0" borderId="0" xfId="0" applyNumberFormat="1" applyFont="1"/>
    <xf numFmtId="3" fontId="12" fillId="0" borderId="6" xfId="0" applyNumberFormat="1" applyFont="1" applyBorder="1"/>
    <xf numFmtId="3" fontId="17" fillId="0" borderId="0" xfId="0" applyNumberFormat="1" applyFont="1"/>
    <xf numFmtId="3" fontId="12" fillId="0" borderId="5" xfId="0" applyNumberFormat="1" applyFont="1" applyBorder="1"/>
    <xf numFmtId="14" fontId="10" fillId="0" borderId="0" xfId="0" applyNumberFormat="1" applyFont="1"/>
    <xf numFmtId="0" fontId="10" fillId="0" borderId="0" xfId="0" applyFont="1" applyAlignment="1">
      <alignment horizontal="right"/>
    </xf>
    <xf numFmtId="0" fontId="10" fillId="0" borderId="0" xfId="0" applyFont="1" applyAlignment="1">
      <alignment horizontal="left"/>
    </xf>
    <xf numFmtId="3" fontId="12" fillId="5" borderId="43" xfId="1" applyNumberFormat="1" applyFont="1" applyFill="1" applyBorder="1"/>
    <xf numFmtId="164" fontId="10" fillId="4" borderId="0" xfId="0" applyNumberFormat="1" applyFont="1" applyFill="1"/>
    <xf numFmtId="164" fontId="10" fillId="0" borderId="0" xfId="0" applyNumberFormat="1" applyFont="1"/>
    <xf numFmtId="0" fontId="10" fillId="4" borderId="0" xfId="0" applyFont="1" applyFill="1" applyAlignment="1">
      <alignment horizontal="center" vertical="center"/>
    </xf>
    <xf numFmtId="0" fontId="10" fillId="4" borderId="7" xfId="0" applyFont="1" applyFill="1" applyBorder="1" applyAlignment="1">
      <alignment horizontal="center" vertical="center"/>
    </xf>
    <xf numFmtId="0" fontId="10" fillId="4" borderId="7"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0" borderId="0" xfId="0" applyFont="1" applyAlignment="1">
      <alignment horizontal="center" vertical="center"/>
    </xf>
    <xf numFmtId="0" fontId="10" fillId="0" borderId="5" xfId="0" applyFont="1" applyBorder="1"/>
    <xf numFmtId="0" fontId="13" fillId="0" borderId="5" xfId="0" applyFont="1" applyBorder="1" applyAlignment="1">
      <alignment horizontal="center"/>
    </xf>
    <xf numFmtId="0" fontId="14" fillId="0" borderId="6" xfId="0" applyFont="1" applyBorder="1" applyAlignment="1">
      <alignment horizontal="center"/>
    </xf>
    <xf numFmtId="0" fontId="13" fillId="0" borderId="15"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13" fillId="0" borderId="1" xfId="0" applyFont="1" applyBorder="1" applyAlignment="1">
      <alignment horizontal="center"/>
    </xf>
    <xf numFmtId="0" fontId="13" fillId="0" borderId="3" xfId="0" applyFont="1" applyBorder="1" applyAlignment="1">
      <alignment horizontal="center"/>
    </xf>
    <xf numFmtId="0" fontId="10" fillId="0" borderId="6" xfId="0" applyFont="1" applyBorder="1"/>
    <xf numFmtId="3" fontId="15" fillId="0" borderId="13" xfId="0" applyNumberFormat="1" applyFont="1" applyBorder="1"/>
    <xf numFmtId="3" fontId="15" fillId="0" borderId="16" xfId="0" applyNumberFormat="1" applyFont="1" applyBorder="1"/>
    <xf numFmtId="3" fontId="15" fillId="0" borderId="10" xfId="0" applyNumberFormat="1" applyFont="1" applyBorder="1"/>
    <xf numFmtId="3" fontId="9" fillId="0" borderId="9" xfId="0" applyNumberFormat="1" applyFont="1" applyBorder="1"/>
    <xf numFmtId="3" fontId="10" fillId="0" borderId="14" xfId="0" applyNumberFormat="1" applyFont="1" applyBorder="1"/>
    <xf numFmtId="3" fontId="10" fillId="0" borderId="9" xfId="0" applyNumberFormat="1" applyFont="1" applyBorder="1"/>
    <xf numFmtId="3" fontId="10" fillId="0" borderId="13" xfId="0" applyNumberFormat="1" applyFont="1" applyBorder="1"/>
    <xf numFmtId="0" fontId="10" fillId="0" borderId="16" xfId="0" applyFont="1" applyBorder="1"/>
    <xf numFmtId="165" fontId="10" fillId="0" borderId="0" xfId="0" applyNumberFormat="1" applyFont="1"/>
    <xf numFmtId="3" fontId="15" fillId="0" borderId="14" xfId="0" applyNumberFormat="1" applyFont="1" applyBorder="1"/>
    <xf numFmtId="3" fontId="15" fillId="0" borderId="0" xfId="0" applyNumberFormat="1" applyFont="1"/>
    <xf numFmtId="3" fontId="15" fillId="0" borderId="9" xfId="0" applyNumberFormat="1" applyFont="1" applyBorder="1"/>
    <xf numFmtId="0" fontId="10" fillId="0" borderId="14" xfId="0" applyFont="1" applyBorder="1"/>
    <xf numFmtId="3" fontId="15" fillId="0" borderId="15" xfId="0" applyNumberFormat="1" applyFont="1" applyBorder="1"/>
    <xf numFmtId="3" fontId="15" fillId="0" borderId="8" xfId="0" applyNumberFormat="1" applyFont="1" applyBorder="1"/>
    <xf numFmtId="3" fontId="15" fillId="0" borderId="11" xfId="0" applyNumberFormat="1" applyFont="1" applyBorder="1"/>
    <xf numFmtId="3" fontId="9" fillId="0" borderId="11" xfId="0" applyNumberFormat="1" applyFont="1" applyBorder="1"/>
    <xf numFmtId="0" fontId="9" fillId="0" borderId="5" xfId="0" applyFont="1" applyBorder="1"/>
    <xf numFmtId="3" fontId="9" fillId="0" borderId="2" xfId="0" applyNumberFormat="1" applyFont="1" applyBorder="1"/>
    <xf numFmtId="3" fontId="18" fillId="0" borderId="15" xfId="0" applyNumberFormat="1" applyFont="1" applyBorder="1"/>
    <xf numFmtId="3" fontId="18" fillId="0" borderId="8" xfId="0" applyNumberFormat="1" applyFont="1" applyBorder="1"/>
    <xf numFmtId="3" fontId="18" fillId="0" borderId="11" xfId="0" applyNumberFormat="1" applyFont="1" applyBorder="1"/>
    <xf numFmtId="3" fontId="9" fillId="0" borderId="3" xfId="0" applyNumberFormat="1" applyFont="1" applyBorder="1"/>
    <xf numFmtId="3" fontId="10" fillId="0" borderId="1" xfId="0" applyNumberFormat="1" applyFont="1" applyBorder="1"/>
    <xf numFmtId="3" fontId="10" fillId="0" borderId="3" xfId="0" applyNumberFormat="1" applyFont="1" applyBorder="1"/>
    <xf numFmtId="3" fontId="10" fillId="0" borderId="2" xfId="0" applyNumberFormat="1" applyFont="1" applyBorder="1"/>
    <xf numFmtId="4" fontId="10" fillId="0" borderId="0" xfId="0" applyNumberFormat="1" applyFont="1"/>
    <xf numFmtId="0" fontId="10" fillId="0" borderId="0" xfId="0" applyFont="1" applyAlignment="1">
      <alignment horizontal="center" vertical="top" wrapText="1"/>
    </xf>
    <xf numFmtId="0" fontId="19" fillId="0" borderId="0" xfId="0" applyFont="1"/>
    <xf numFmtId="3" fontId="10" fillId="5" borderId="36" xfId="0" applyNumberFormat="1" applyFont="1" applyFill="1" applyBorder="1"/>
    <xf numFmtId="3" fontId="10" fillId="5" borderId="37" xfId="0" applyNumberFormat="1" applyFont="1" applyFill="1" applyBorder="1"/>
    <xf numFmtId="0" fontId="10" fillId="4" borderId="0" xfId="0" applyFont="1" applyFill="1" applyAlignment="1">
      <alignment horizontal="left" vertical="center"/>
    </xf>
    <xf numFmtId="3" fontId="13" fillId="4" borderId="0" xfId="0" applyNumberFormat="1" applyFont="1" applyFill="1" applyAlignment="1">
      <alignment horizontal="left" vertical="center"/>
    </xf>
    <xf numFmtId="14" fontId="6" fillId="7" borderId="0" xfId="0" applyNumberFormat="1" applyFont="1" applyFill="1"/>
    <xf numFmtId="14" fontId="6" fillId="7" borderId="8" xfId="0" applyNumberFormat="1" applyFont="1" applyFill="1" applyBorder="1"/>
    <xf numFmtId="0" fontId="0" fillId="7" borderId="10" xfId="0" applyFill="1" applyBorder="1" applyAlignment="1">
      <alignment horizontal="right"/>
    </xf>
    <xf numFmtId="14" fontId="0" fillId="7" borderId="11" xfId="0" applyNumberFormat="1" applyFill="1" applyBorder="1"/>
    <xf numFmtId="0" fontId="0" fillId="7" borderId="0" xfId="0" applyFill="1"/>
    <xf numFmtId="0" fontId="8" fillId="6" borderId="1" xfId="0" applyFont="1" applyFill="1" applyBorder="1" applyAlignment="1">
      <alignment horizontal="center"/>
    </xf>
    <xf numFmtId="0" fontId="8" fillId="6" borderId="2" xfId="0" applyFont="1" applyFill="1" applyBorder="1" applyAlignment="1">
      <alignment horizontal="center"/>
    </xf>
    <xf numFmtId="0" fontId="8" fillId="6" borderId="3" xfId="0" applyFont="1" applyFill="1" applyBorder="1" applyAlignment="1">
      <alignment horizontal="center"/>
    </xf>
    <xf numFmtId="0" fontId="9" fillId="4" borderId="1" xfId="0" applyFont="1" applyFill="1" applyBorder="1" applyAlignment="1">
      <alignment horizontal="left"/>
    </xf>
    <xf numFmtId="0" fontId="9" fillId="4" borderId="3" xfId="0" applyFont="1" applyFill="1" applyBorder="1" applyAlignment="1">
      <alignment horizontal="left"/>
    </xf>
    <xf numFmtId="14" fontId="10" fillId="4" borderId="13" xfId="0" applyNumberFormat="1" applyFont="1" applyFill="1" applyBorder="1" applyAlignment="1">
      <alignment horizontal="left"/>
    </xf>
    <xf numFmtId="0" fontId="10" fillId="4" borderId="10" xfId="0" applyFont="1" applyFill="1" applyBorder="1" applyAlignment="1">
      <alignment horizontal="left"/>
    </xf>
    <xf numFmtId="14" fontId="10" fillId="4" borderId="14" xfId="0" applyNumberFormat="1" applyFont="1" applyFill="1" applyBorder="1" applyAlignment="1">
      <alignment horizontal="left"/>
    </xf>
    <xf numFmtId="0" fontId="10" fillId="4" borderId="9" xfId="0" applyFont="1" applyFill="1" applyBorder="1" applyAlignment="1">
      <alignment horizontal="left"/>
    </xf>
    <xf numFmtId="14" fontId="10" fillId="4" borderId="15" xfId="0" applyNumberFormat="1" applyFont="1" applyFill="1" applyBorder="1" applyAlignment="1">
      <alignment horizontal="left"/>
    </xf>
    <xf numFmtId="0" fontId="10" fillId="4" borderId="11" xfId="0" applyFont="1" applyFill="1" applyBorder="1" applyAlignment="1">
      <alignment horizontal="left"/>
    </xf>
    <xf numFmtId="0" fontId="10" fillId="4" borderId="13" xfId="0" applyFont="1" applyFill="1" applyBorder="1" applyAlignment="1">
      <alignment horizontal="left"/>
    </xf>
    <xf numFmtId="0" fontId="10" fillId="4" borderId="16" xfId="0" applyFont="1" applyFill="1" applyBorder="1" applyAlignment="1">
      <alignment horizontal="left"/>
    </xf>
    <xf numFmtId="0" fontId="10" fillId="4" borderId="14" xfId="0" applyFont="1" applyFill="1" applyBorder="1" applyAlignment="1">
      <alignment horizontal="left"/>
    </xf>
    <xf numFmtId="0" fontId="10" fillId="4" borderId="0" xfId="0" applyFont="1" applyFill="1" applyAlignment="1">
      <alignment horizontal="left"/>
    </xf>
    <xf numFmtId="0" fontId="10" fillId="4" borderId="15" xfId="0" applyFont="1" applyFill="1" applyBorder="1" applyAlignment="1">
      <alignment horizontal="left"/>
    </xf>
    <xf numFmtId="0" fontId="10" fillId="4" borderId="8" xfId="0" applyFont="1" applyFill="1" applyBorder="1" applyAlignment="1">
      <alignment horizontal="left"/>
    </xf>
    <xf numFmtId="0" fontId="7" fillId="6" borderId="39" xfId="0" applyFont="1" applyFill="1" applyBorder="1" applyAlignment="1">
      <alignment horizontal="center"/>
    </xf>
    <xf numFmtId="0" fontId="7" fillId="6" borderId="35" xfId="0" applyFont="1" applyFill="1" applyBorder="1" applyAlignment="1">
      <alignment horizontal="center"/>
    </xf>
    <xf numFmtId="0" fontId="7" fillId="6" borderId="4" xfId="0" applyFont="1" applyFill="1" applyBorder="1" applyAlignment="1">
      <alignment horizontal="center" vertical="center" textRotation="90" wrapText="1"/>
    </xf>
    <xf numFmtId="0" fontId="7" fillId="6" borderId="6" xfId="0" applyFont="1" applyFill="1" applyBorder="1" applyAlignment="1">
      <alignment horizontal="center" vertical="center" textRotation="90"/>
    </xf>
    <xf numFmtId="0" fontId="7" fillId="6" borderId="5" xfId="0" applyFont="1" applyFill="1" applyBorder="1" applyAlignment="1">
      <alignment horizontal="center" vertical="center" textRotation="90"/>
    </xf>
    <xf numFmtId="0" fontId="8" fillId="6" borderId="1" xfId="0" applyFont="1" applyFill="1" applyBorder="1" applyAlignment="1">
      <alignment horizontal="center" wrapText="1"/>
    </xf>
    <xf numFmtId="0" fontId="8" fillId="6" borderId="3" xfId="0" applyFont="1" applyFill="1" applyBorder="1" applyAlignment="1">
      <alignment horizontal="center" wrapText="1"/>
    </xf>
    <xf numFmtId="0" fontId="10" fillId="4" borderId="0" xfId="0" applyFont="1" applyFill="1" applyAlignment="1">
      <alignment horizontal="center" wrapText="1"/>
    </xf>
    <xf numFmtId="0" fontId="10" fillId="0" borderId="16" xfId="0" applyFont="1" applyBorder="1" applyAlignment="1">
      <alignment horizontal="center"/>
    </xf>
    <xf numFmtId="0" fontId="15" fillId="4" borderId="1" xfId="0" applyFont="1" applyFill="1" applyBorder="1" applyAlignment="1">
      <alignment horizontal="center"/>
    </xf>
    <xf numFmtId="0" fontId="15" fillId="4" borderId="2" xfId="0" applyFont="1" applyFill="1" applyBorder="1" applyAlignment="1">
      <alignment horizontal="center"/>
    </xf>
    <xf numFmtId="0" fontId="15" fillId="4" borderId="3" xfId="0" applyFont="1" applyFill="1" applyBorder="1" applyAlignment="1">
      <alignment horizontal="center"/>
    </xf>
    <xf numFmtId="0" fontId="10" fillId="0" borderId="0" xfId="0" applyFont="1" applyAlignment="1">
      <alignment horizontal="center"/>
    </xf>
    <xf numFmtId="0" fontId="8" fillId="6" borderId="0" xfId="0" applyFont="1" applyFill="1" applyAlignment="1">
      <alignment horizontal="center"/>
    </xf>
  </cellXfs>
  <cellStyles count="3">
    <cellStyle name="Input" xfId="1" builtinId="20"/>
    <cellStyle name="Normal" xfId="0" builtinId="0"/>
    <cellStyle name="Per cent" xfId="2" builtinId="5"/>
  </cellStyles>
  <dxfs count="5">
    <dxf>
      <font>
        <color rgb="FF9C0006"/>
      </font>
      <fill>
        <patternFill>
          <bgColor rgb="FFFFC7CE"/>
        </patternFill>
      </fill>
    </dxf>
    <dxf>
      <fill>
        <patternFill>
          <bgColor theme="5"/>
        </patternFill>
      </fill>
    </dxf>
    <dxf>
      <font>
        <u val="double"/>
      </font>
      <fill>
        <patternFill patternType="none">
          <bgColor auto="1"/>
        </patternFill>
      </fill>
    </dxf>
    <dxf>
      <font>
        <color rgb="FF00B050"/>
      </font>
      <fill>
        <patternFill patternType="none">
          <bgColor auto="1"/>
        </patternFill>
      </fill>
    </dxf>
    <dxf>
      <font>
        <color rgb="FF0A5591"/>
      </font>
    </dxf>
  </dxfs>
  <tableStyles count="0" defaultTableStyle="TableStyleMedium2" defaultPivotStyle="PivotStyleLight16"/>
  <colors>
    <mruColors>
      <color rgb="FFF5F0FF"/>
      <color rgb="FF0A5591"/>
      <color rgb="FF6CCBEB"/>
      <color rgb="FFC4E59F"/>
      <color rgb="FFF0E6FF"/>
      <color rgb="FFFFEBCD"/>
      <color rgb="FFFFD796"/>
      <color rgb="FFDCC8FF"/>
      <color rgb="FFB996E6"/>
      <color rgb="FFCD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22044526507396E-2"/>
          <c:y val="3.536386915257031E-2"/>
          <c:w val="0.91462015298483257"/>
          <c:h val="0.76946084621693434"/>
        </c:manualLayout>
      </c:layout>
      <c:areaChart>
        <c:grouping val="stacked"/>
        <c:varyColors val="0"/>
        <c:ser>
          <c:idx val="0"/>
          <c:order val="3"/>
          <c:tx>
            <c:strRef>
              <c:f>Inmatning!$Q$3</c:f>
              <c:strCache>
                <c:ptCount val="1"/>
                <c:pt idx="0">
                  <c:v>Årskap.</c:v>
                </c:pt>
              </c:strCache>
            </c:strRef>
          </c:tx>
          <c:spPr>
            <a:solidFill>
              <a:schemeClr val="accent1"/>
            </a:solidFill>
            <a:ln>
              <a:noFill/>
            </a:ln>
            <a:effectLst/>
          </c:spPr>
          <c:val>
            <c:numRef>
              <c:f>Inmatning!$Q$5:$Q$369</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1-DB55-4208-9D98-966B974AFBD8}"/>
            </c:ext>
          </c:extLst>
        </c:ser>
        <c:ser>
          <c:idx val="1"/>
          <c:order val="4"/>
          <c:tx>
            <c:strRef>
              <c:f>Inmatning!$R$3</c:f>
              <c:strCache>
                <c:ptCount val="1"/>
                <c:pt idx="0">
                  <c:v>Månad</c:v>
                </c:pt>
              </c:strCache>
            </c:strRef>
          </c:tx>
          <c:spPr>
            <a:solidFill>
              <a:schemeClr val="accent5"/>
            </a:solidFill>
            <a:ln>
              <a:noFill/>
            </a:ln>
            <a:effectLst/>
          </c:spPr>
          <c:val>
            <c:numRef>
              <c:f>Inmatning!$R$5:$R$369</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2-DB55-4208-9D98-966B974AFBD8}"/>
            </c:ext>
          </c:extLst>
        </c:ser>
        <c:ser>
          <c:idx val="2"/>
          <c:order val="5"/>
          <c:tx>
            <c:strRef>
              <c:f>Inmatning!$S$3</c:f>
              <c:strCache>
                <c:ptCount val="1"/>
                <c:pt idx="0">
                  <c:v>Dygn</c:v>
                </c:pt>
              </c:strCache>
            </c:strRef>
          </c:tx>
          <c:spPr>
            <a:solidFill>
              <a:schemeClr val="accent6"/>
            </a:solidFill>
            <a:ln>
              <a:noFill/>
            </a:ln>
            <a:effectLst/>
          </c:spPr>
          <c:val>
            <c:numRef>
              <c:f>Inmatning!$S$5:$S$369</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3-DB55-4208-9D98-966B974AFBD8}"/>
            </c:ext>
          </c:extLst>
        </c:ser>
        <c:dLbls>
          <c:showLegendKey val="0"/>
          <c:showVal val="0"/>
          <c:showCatName val="0"/>
          <c:showSerName val="0"/>
          <c:showPercent val="0"/>
          <c:showBubbleSize val="0"/>
        </c:dLbls>
        <c:axId val="886894680"/>
        <c:axId val="886895072"/>
      </c:areaChart>
      <c:lineChart>
        <c:grouping val="standard"/>
        <c:varyColors val="0"/>
        <c:ser>
          <c:idx val="6"/>
          <c:order val="0"/>
          <c:tx>
            <c:strRef>
              <c:f>Inmatning!$AN$3</c:f>
              <c:strCache>
                <c:ptCount val="1"/>
                <c:pt idx="0">
                  <c:v>Maximalt kapacitetsbehov</c:v>
                </c:pt>
              </c:strCache>
            </c:strRef>
          </c:tx>
          <c:spPr>
            <a:ln w="28575" cap="rnd">
              <a:solidFill>
                <a:schemeClr val="accent1">
                  <a:lumMod val="60000"/>
                </a:schemeClr>
              </a:solidFill>
              <a:round/>
            </a:ln>
            <a:effectLst/>
          </c:spPr>
          <c:marker>
            <c:symbol val="none"/>
          </c:marker>
          <c:val>
            <c:numRef>
              <c:f>Inmatning!$AN$5:$AN$369</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6-1F9C-40D3-8B65-A5E94D5A686F}"/>
            </c:ext>
          </c:extLst>
        </c:ser>
        <c:ser>
          <c:idx val="3"/>
          <c:order val="1"/>
          <c:tx>
            <c:strRef>
              <c:f>Inmatning!$AK$3:$AK$4</c:f>
              <c:strCache>
                <c:ptCount val="2"/>
                <c:pt idx="0">
                  <c:v>Utfall</c:v>
                </c:pt>
                <c:pt idx="1">
                  <c:v>kWh/h</c:v>
                </c:pt>
              </c:strCache>
            </c:strRef>
          </c:tx>
          <c:spPr>
            <a:ln w="28575" cap="rnd">
              <a:solidFill>
                <a:schemeClr val="accent1">
                  <a:lumMod val="50000"/>
                </a:schemeClr>
              </a:solidFill>
              <a:round/>
            </a:ln>
            <a:effectLst/>
          </c:spPr>
          <c:marker>
            <c:symbol val="none"/>
          </c:marker>
          <c:val>
            <c:numRef>
              <c:f>Inmatning!$AK$5:$AK$369</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4-DB55-4208-9D98-966B974AFBD8}"/>
            </c:ext>
          </c:extLst>
        </c:ser>
        <c:ser>
          <c:idx val="7"/>
          <c:order val="2"/>
          <c:tx>
            <c:strRef>
              <c:f>Inmatning!$AJ$3:$AJ$4</c:f>
              <c:strCache>
                <c:ptCount val="2"/>
                <c:pt idx="0">
                  <c:v>Prognos</c:v>
                </c:pt>
                <c:pt idx="1">
                  <c:v>kWh/h</c:v>
                </c:pt>
              </c:strCache>
            </c:strRef>
          </c:tx>
          <c:spPr>
            <a:ln w="31750" cap="rnd">
              <a:solidFill>
                <a:schemeClr val="accent1">
                  <a:lumMod val="50000"/>
                </a:schemeClr>
              </a:solidFill>
              <a:prstDash val="sysDot"/>
              <a:round/>
            </a:ln>
            <a:effectLst/>
          </c:spPr>
          <c:marker>
            <c:symbol val="none"/>
          </c:marker>
          <c:val>
            <c:numRef>
              <c:f>Inmatning!$AJ$5:$AJ$369</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7-1F9C-40D3-8B65-A5E94D5A686F}"/>
            </c:ext>
          </c:extLst>
        </c:ser>
        <c:dLbls>
          <c:showLegendKey val="0"/>
          <c:showVal val="0"/>
          <c:showCatName val="0"/>
          <c:showSerName val="0"/>
          <c:showPercent val="0"/>
          <c:showBubbleSize val="0"/>
        </c:dLbls>
        <c:marker val="1"/>
        <c:smooth val="0"/>
        <c:axId val="886894680"/>
        <c:axId val="886895072"/>
      </c:lineChart>
      <c:catAx>
        <c:axId val="886894680"/>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86895072"/>
        <c:crosses val="autoZero"/>
        <c:auto val="1"/>
        <c:lblAlgn val="ctr"/>
        <c:lblOffset val="100"/>
        <c:noMultiLvlLbl val="1"/>
      </c:catAx>
      <c:valAx>
        <c:axId val="886895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kWh/h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86894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0"/>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178593</xdr:rowOff>
    </xdr:from>
    <xdr:to>
      <xdr:col>11</xdr:col>
      <xdr:colOff>30692</xdr:colOff>
      <xdr:row>32</xdr:row>
      <xdr:rowOff>35718</xdr:rowOff>
    </xdr:to>
    <xdr:sp macro="" textlink="">
      <xdr:nvSpPr>
        <xdr:cNvPr id="2" name="textruta 1">
          <a:extLst>
            <a:ext uri="{FF2B5EF4-FFF2-40B4-BE49-F238E27FC236}">
              <a16:creationId xmlns:a16="http://schemas.microsoft.com/office/drawing/2014/main" id="{1E179C13-D801-4983-9261-653E88525775}"/>
            </a:ext>
          </a:extLst>
        </xdr:cNvPr>
        <xdr:cNvSpPr txBox="1"/>
      </xdr:nvSpPr>
      <xdr:spPr>
        <a:xfrm>
          <a:off x="595313" y="178593"/>
          <a:ext cx="6936317" cy="5572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latin typeface="Calibri" panose="020F0502020204030204" pitchFamily="34" charset="0"/>
              <a:cs typeface="Calibri" panose="020F0502020204030204" pitchFamily="34" charset="0"/>
            </a:rPr>
            <a:t>Instruktion:</a:t>
          </a:r>
        </a:p>
        <a:p>
          <a:r>
            <a:rPr lang="en-GB" sz="1100" u="none">
              <a:latin typeface="Calibri" panose="020F0502020204030204" pitchFamily="34" charset="0"/>
              <a:cs typeface="Calibri" panose="020F0502020204030204" pitchFamily="34" charset="0"/>
            </a:rPr>
            <a:t>Detta</a:t>
          </a:r>
          <a:r>
            <a:rPr lang="en-GB" sz="1100" u="none" baseline="0">
              <a:latin typeface="Calibri" panose="020F0502020204030204" pitchFamily="34" charset="0"/>
              <a:cs typeface="Calibri" panose="020F0502020204030204" pitchFamily="34" charset="0"/>
            </a:rPr>
            <a:t> är en excelfil för beräkning av kostnader för inmatning till stamnätet.</a:t>
          </a:r>
        </a:p>
        <a:p>
          <a:r>
            <a:rPr lang="en-GB" sz="1100" baseline="0">
              <a:solidFill>
                <a:schemeClr val="dk1"/>
              </a:solidFill>
              <a:effectLst/>
              <a:latin typeface="Calibri" panose="020F0502020204030204" pitchFamily="34" charset="0"/>
              <a:ea typeface="+mn-ea"/>
              <a:cs typeface="Calibri" panose="020F0502020204030204" pitchFamily="34" charset="0"/>
            </a:rPr>
            <a:t>Den består av ett antal flikar, där </a:t>
          </a:r>
          <a:r>
            <a:rPr lang="en-GB" sz="1100" b="1" i="1" baseline="0">
              <a:solidFill>
                <a:srgbClr val="6CCBEB"/>
              </a:solidFill>
              <a:effectLst/>
              <a:latin typeface="Calibri" panose="020F0502020204030204" pitchFamily="34" charset="0"/>
              <a:ea typeface="+mn-ea"/>
              <a:cs typeface="Calibri" panose="020F0502020204030204" pitchFamily="34" charset="0"/>
            </a:rPr>
            <a:t>ljusblå flikar </a:t>
          </a:r>
          <a:r>
            <a:rPr lang="en-GB" sz="1100" baseline="0">
              <a:solidFill>
                <a:schemeClr val="dk1"/>
              </a:solidFill>
              <a:effectLst/>
              <a:latin typeface="Calibri" panose="020F0502020204030204" pitchFamily="34" charset="0"/>
              <a:ea typeface="+mn-ea"/>
              <a:cs typeface="Calibri" panose="020F0502020204030204" pitchFamily="34" charset="0"/>
            </a:rPr>
            <a:t>innehåller användarinput och </a:t>
          </a:r>
          <a:r>
            <a:rPr lang="en-GB" sz="1100" b="1" i="1" baseline="0">
              <a:solidFill>
                <a:srgbClr val="0A5591"/>
              </a:solidFill>
              <a:effectLst/>
              <a:latin typeface="Calibri" panose="020F0502020204030204" pitchFamily="34" charset="0"/>
              <a:ea typeface="+mn-ea"/>
              <a:cs typeface="Calibri" panose="020F0502020204030204" pitchFamily="34" charset="0"/>
            </a:rPr>
            <a:t>mörkblå flikar </a:t>
          </a:r>
          <a:r>
            <a:rPr lang="en-GB" sz="1100" baseline="0">
              <a:solidFill>
                <a:schemeClr val="dk1"/>
              </a:solidFill>
              <a:effectLst/>
              <a:latin typeface="Calibri" panose="020F0502020204030204" pitchFamily="34" charset="0"/>
              <a:ea typeface="+mn-ea"/>
              <a:cs typeface="Calibri" panose="020F0502020204030204" pitchFamily="34" charset="0"/>
            </a:rPr>
            <a:t>endast innehåller fördefinierade parametrar och beräkningar. Celler som utgör användarinput är också markerade med </a:t>
          </a:r>
          <a:r>
            <a:rPr lang="en-GB" sz="1100" b="1" baseline="0">
              <a:solidFill>
                <a:srgbClr val="6CCBEB"/>
              </a:solidFill>
              <a:effectLst/>
              <a:latin typeface="Calibri" panose="020F0502020204030204" pitchFamily="34" charset="0"/>
              <a:ea typeface="+mn-ea"/>
              <a:cs typeface="Calibri" panose="020F0502020204030204" pitchFamily="34" charset="0"/>
            </a:rPr>
            <a:t>ljusblått</a:t>
          </a:r>
          <a:r>
            <a:rPr lang="en-GB" sz="1100" baseline="0">
              <a:solidFill>
                <a:schemeClr val="dk1"/>
              </a:solidFill>
              <a:effectLst/>
              <a:latin typeface="Calibri" panose="020F0502020204030204" pitchFamily="34" charset="0"/>
              <a:ea typeface="+mn-ea"/>
              <a:cs typeface="Calibri" panose="020F0502020204030204" pitchFamily="34" charset="0"/>
            </a:rPr>
            <a:t>. Nedan är en beskrivning av varje flik.</a:t>
          </a:r>
          <a:endParaRPr lang="sv-SE" sz="1100">
            <a:effectLst/>
            <a:latin typeface="Calibri" panose="020F0502020204030204" pitchFamily="34" charset="0"/>
            <a:cs typeface="Calibri" panose="020F0502020204030204" pitchFamily="34" charset="0"/>
          </a:endParaRPr>
        </a:p>
        <a:p>
          <a:endParaRPr lang="en-GB" sz="1100" u="none" baseline="0">
            <a:latin typeface="Calibri" panose="020F0502020204030204" pitchFamily="34" charset="0"/>
            <a:cs typeface="Calibri" panose="020F0502020204030204" pitchFamily="34" charset="0"/>
          </a:endParaRPr>
        </a:p>
        <a:p>
          <a:pPr eaLnBrk="1" fontAlgn="auto" latinLnBrk="0" hangingPunct="1"/>
          <a:r>
            <a:rPr lang="en-GB" sz="1100" b="1" baseline="0">
              <a:solidFill>
                <a:schemeClr val="dk1"/>
              </a:solidFill>
              <a:effectLst/>
              <a:latin typeface="Calibri" panose="020F0502020204030204" pitchFamily="34" charset="0"/>
              <a:ea typeface="+mn-ea"/>
              <a:cs typeface="Calibri" panose="020F0502020204030204" pitchFamily="34" charset="0"/>
            </a:rPr>
            <a:t>Priser:</a:t>
          </a:r>
          <a:endParaRPr lang="sv-SE" sz="1100">
            <a:effectLst/>
            <a:latin typeface="Calibri" panose="020F0502020204030204" pitchFamily="34" charset="0"/>
            <a:cs typeface="Calibri" panose="020F0502020204030204" pitchFamily="34" charset="0"/>
          </a:endParaRPr>
        </a:p>
        <a:p>
          <a:pPr eaLnBrk="1" fontAlgn="auto" latinLnBrk="0" hangingPunct="1"/>
          <a:r>
            <a:rPr lang="sv-SE" sz="1100">
              <a:solidFill>
                <a:schemeClr val="dk1"/>
              </a:solidFill>
              <a:effectLst/>
              <a:latin typeface="Calibri" panose="020F0502020204030204" pitchFamily="34" charset="0"/>
              <a:ea typeface="+mn-ea"/>
              <a:cs typeface="Calibri" panose="020F0502020204030204" pitchFamily="34" charset="0"/>
            </a:rPr>
            <a:t>Här</a:t>
          </a:r>
          <a:r>
            <a:rPr lang="en-GB" sz="1100" baseline="0">
              <a:solidFill>
                <a:schemeClr val="dk1"/>
              </a:solidFill>
              <a:effectLst/>
              <a:latin typeface="Calibri" panose="020F0502020204030204" pitchFamily="34" charset="0"/>
              <a:ea typeface="+mn-ea"/>
              <a:cs typeface="Calibri" panose="020F0502020204030204" pitchFamily="34" charset="0"/>
            </a:rPr>
            <a:t> visas nuvarande gasårs priser per priselement.</a:t>
          </a:r>
          <a:endParaRPr lang="sv-SE" sz="1100">
            <a:effectLst/>
            <a:latin typeface="Calibri" panose="020F0502020204030204" pitchFamily="34" charset="0"/>
            <a:cs typeface="Calibri" panose="020F0502020204030204" pitchFamily="34" charset="0"/>
          </a:endParaRPr>
        </a:p>
        <a:p>
          <a:endParaRPr lang="en-GB" sz="1100" baseline="0">
            <a:latin typeface="Calibri" panose="020F0502020204030204" pitchFamily="34" charset="0"/>
            <a:cs typeface="Calibri" panose="020F0502020204030204" pitchFamily="34" charset="0"/>
          </a:endParaRPr>
        </a:p>
        <a:p>
          <a:r>
            <a:rPr lang="en-GB" sz="1100" b="1" baseline="0">
              <a:latin typeface="Calibri" panose="020F0502020204030204" pitchFamily="34" charset="0"/>
              <a:cs typeface="Calibri" panose="020F0502020204030204" pitchFamily="34" charset="0"/>
            </a:rPr>
            <a:t>Indata</a:t>
          </a:r>
          <a:r>
            <a:rPr lang="en-GB" sz="1100" baseline="0">
              <a:latin typeface="Calibri" panose="020F0502020204030204" pitchFamily="34" charset="0"/>
              <a:cs typeface="Calibri" panose="020F0502020204030204" pitchFamily="34" charset="0"/>
            </a:rPr>
            <a:t>:</a:t>
          </a:r>
        </a:p>
        <a:p>
          <a:r>
            <a:rPr lang="en-GB" sz="1100" baseline="0">
              <a:latin typeface="Calibri" panose="020F0502020204030204" pitchFamily="34" charset="0"/>
              <a:cs typeface="Calibri" panose="020F0502020204030204" pitchFamily="34" charset="0"/>
            </a:rPr>
            <a:t>Här ska maxkapacitet samt års- och månadsbokningar fyllas i (kWh/h). Här anges även övrig inputdata som behövs för beräkning av korrekt kostnad, exempelvis antal anslutningar.</a:t>
          </a:r>
        </a:p>
        <a:p>
          <a:endParaRPr lang="en-GB" sz="1100" baseline="0">
            <a:latin typeface="Calibri" panose="020F0502020204030204" pitchFamily="34" charset="0"/>
            <a:cs typeface="Calibri" panose="020F0502020204030204" pitchFamily="34" charset="0"/>
          </a:endParaRPr>
        </a:p>
        <a:p>
          <a:r>
            <a:rPr lang="en-GB" sz="1100" b="1" baseline="0">
              <a:latin typeface="Calibri" panose="020F0502020204030204" pitchFamily="34" charset="0"/>
              <a:cs typeface="Calibri" panose="020F0502020204030204" pitchFamily="34" charset="0"/>
            </a:rPr>
            <a:t>Dygnsindata:</a:t>
          </a:r>
        </a:p>
        <a:p>
          <a:r>
            <a:rPr lang="en-GB" sz="1100" baseline="0">
              <a:solidFill>
                <a:schemeClr val="dk1"/>
              </a:solidFill>
              <a:effectLst/>
              <a:latin typeface="Calibri" panose="020F0502020204030204" pitchFamily="34" charset="0"/>
              <a:ea typeface="+mn-ea"/>
              <a:cs typeface="Calibri" panose="020F0502020204030204" pitchFamily="34" charset="0"/>
            </a:rPr>
            <a:t>Här kan användaren själv fylla i en prognos och/eller faktiskt utfall per dag. Användaren väljer själv ifall värdena matas in i enheten kWh eller kWh/h. Ifall både prognos och faktiskt utfall matas in har faktiskt utfall företräde i beräkningarna.</a:t>
          </a:r>
          <a:endParaRPr lang="sv-SE" sz="1100">
            <a:effectLst/>
            <a:latin typeface="Calibri" panose="020F0502020204030204" pitchFamily="34" charset="0"/>
            <a:cs typeface="Calibri" panose="020F0502020204030204" pitchFamily="34" charset="0"/>
          </a:endParaRPr>
        </a:p>
        <a:p>
          <a:endParaRPr lang="en-GB" sz="1100" baseline="0">
            <a:latin typeface="Calibri" panose="020F0502020204030204" pitchFamily="34"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Calibri" panose="020F0502020204030204" pitchFamily="34" charset="0"/>
              <a:ea typeface="+mn-ea"/>
              <a:cs typeface="Calibri" panose="020F0502020204030204" pitchFamily="34" charset="0"/>
            </a:rPr>
            <a:t>Inmatning:</a:t>
          </a:r>
          <a:endParaRPr lang="sv-SE" sz="1100">
            <a:effectLst/>
            <a:latin typeface="Calibri" panose="020F0502020204030204" pitchFamily="34" charset="0"/>
            <a:cs typeface="Calibri" panose="020F0502020204030204" pitchFamily="34" charset="0"/>
          </a:endParaRPr>
        </a:p>
        <a:p>
          <a:r>
            <a:rPr lang="en-GB" sz="1100" baseline="0">
              <a:latin typeface="Calibri" panose="020F0502020204030204" pitchFamily="34" charset="0"/>
              <a:cs typeface="Calibri" panose="020F0502020204030204" pitchFamily="34" charset="0"/>
            </a:rPr>
            <a:t>Här finns all info kopplat till varje dygns utfall; total inmatning och total bokning per dag. Har man fyllt i prognosvärden på Dygnsindata-fliken kommer dessa värden visas med </a:t>
          </a:r>
          <a:r>
            <a:rPr lang="en-GB" sz="1100" b="1" baseline="0">
              <a:solidFill>
                <a:srgbClr val="0A5591"/>
              </a:solidFill>
              <a:latin typeface="Calibri" panose="020F0502020204030204" pitchFamily="34" charset="0"/>
              <a:cs typeface="Calibri" panose="020F0502020204030204" pitchFamily="34" charset="0"/>
            </a:rPr>
            <a:t>blå text</a:t>
          </a:r>
          <a:r>
            <a:rPr lang="en-GB" sz="1100" baseline="0">
              <a:latin typeface="Calibri" panose="020F0502020204030204" pitchFamily="34" charset="0"/>
              <a:cs typeface="Calibri" panose="020F0502020204030204" pitchFamily="34" charset="0"/>
            </a:rPr>
            <a:t>. Har man fyllt i faktiskt utfall på Dygnsindata kommer dessa värden väljas framför prognosvärdena, samt visas med </a:t>
          </a:r>
          <a:r>
            <a:rPr lang="en-GB" sz="1100" b="1" baseline="0">
              <a:solidFill>
                <a:srgbClr val="00B050"/>
              </a:solidFill>
              <a:latin typeface="Calibri" panose="020F0502020204030204" pitchFamily="34" charset="0"/>
              <a:cs typeface="Calibri" panose="020F0502020204030204" pitchFamily="34" charset="0"/>
            </a:rPr>
            <a:t>grön text</a:t>
          </a:r>
          <a:r>
            <a:rPr lang="en-GB" sz="1100" baseline="0">
              <a:latin typeface="Calibri" panose="020F0502020204030204" pitchFamily="34" charset="0"/>
              <a:cs typeface="Calibri" panose="020F0502020204030204" pitchFamily="34" charset="0"/>
            </a:rPr>
            <a:t>. </a:t>
          </a:r>
          <a:r>
            <a:rPr lang="en-GB" sz="1100" baseline="0">
              <a:solidFill>
                <a:schemeClr val="dk1"/>
              </a:solidFill>
              <a:effectLst/>
              <a:latin typeface="Calibri" panose="020F0502020204030204" pitchFamily="34" charset="0"/>
              <a:ea typeface="+mn-ea"/>
              <a:cs typeface="Calibri" panose="020F0502020204030204" pitchFamily="34" charset="0"/>
            </a:rPr>
            <a:t>I </a:t>
          </a:r>
          <a:r>
            <a:rPr lang="en-GB" sz="1100" i="1" baseline="0">
              <a:solidFill>
                <a:schemeClr val="dk1"/>
              </a:solidFill>
              <a:effectLst/>
              <a:latin typeface="Calibri" panose="020F0502020204030204" pitchFamily="34" charset="0"/>
              <a:ea typeface="+mn-ea"/>
              <a:cs typeface="Calibri" panose="020F0502020204030204" pitchFamily="34" charset="0"/>
            </a:rPr>
            <a:t>Inmatnings-fliken</a:t>
          </a:r>
          <a:r>
            <a:rPr lang="en-GB" sz="1100" baseline="0">
              <a:solidFill>
                <a:schemeClr val="dk1"/>
              </a:solidFill>
              <a:effectLst/>
              <a:latin typeface="Calibri" panose="020F0502020204030204" pitchFamily="34" charset="0"/>
              <a:ea typeface="+mn-ea"/>
              <a:cs typeface="Calibri" panose="020F0502020204030204" pitchFamily="34" charset="0"/>
            </a:rPr>
            <a:t> anger användaren även eventuella dygnsbokningar, varpå kostnaderna för dessa samt eventuella överuttag beräknas.</a:t>
          </a:r>
          <a:endParaRPr lang="sv-SE" sz="1100">
            <a:effectLst/>
            <a:latin typeface="Calibri" panose="020F0502020204030204" pitchFamily="34"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Calibri" panose="020F0502020204030204" pitchFamily="34" charset="0"/>
            <a:ea typeface="+mn-ea"/>
            <a:cs typeface="Calibri" panose="020F0502020204030204" pitchFamily="34" charset="0"/>
          </a:endParaRPr>
        </a:p>
        <a:p>
          <a:pPr eaLnBrk="1" fontAlgn="auto" latinLnBrk="0" hangingPunct="1"/>
          <a:r>
            <a:rPr lang="en-GB" sz="1100" b="1" baseline="0">
              <a:solidFill>
                <a:schemeClr val="dk1"/>
              </a:solidFill>
              <a:effectLst/>
              <a:latin typeface="Calibri" panose="020F0502020204030204" pitchFamily="34" charset="0"/>
              <a:ea typeface="+mn-ea"/>
              <a:cs typeface="Calibri" panose="020F0502020204030204" pitchFamily="34" charset="0"/>
            </a:rPr>
            <a:t>Sammanställning:</a:t>
          </a:r>
          <a:endParaRPr lang="sv-SE" sz="1100">
            <a:effectLst/>
            <a:latin typeface="Calibri" panose="020F0502020204030204" pitchFamily="34" charset="0"/>
            <a:cs typeface="Calibri" panose="020F0502020204030204" pitchFamily="34" charset="0"/>
          </a:endParaRPr>
        </a:p>
        <a:p>
          <a:r>
            <a:rPr lang="en-GB" sz="1100" baseline="0">
              <a:solidFill>
                <a:schemeClr val="dk1"/>
              </a:solidFill>
              <a:effectLst/>
              <a:latin typeface="Calibri" panose="020F0502020204030204" pitchFamily="34" charset="0"/>
              <a:ea typeface="+mn-ea"/>
              <a:cs typeface="Calibri" panose="020F0502020204030204" pitchFamily="34" charset="0"/>
            </a:rPr>
            <a:t>Här </a:t>
          </a:r>
          <a:r>
            <a:rPr lang="sv-SE" sz="1100" baseline="0">
              <a:solidFill>
                <a:schemeClr val="dk1"/>
              </a:solidFill>
              <a:effectLst/>
              <a:latin typeface="Calibri" panose="020F0502020204030204" pitchFamily="34" charset="0"/>
              <a:ea typeface="+mn-ea"/>
              <a:cs typeface="Calibri" panose="020F0502020204030204" pitchFamily="34" charset="0"/>
            </a:rPr>
            <a:t>visas alla kostnader per månad och per kostnadselement., Här visas även övrig statstik kopplat till varje månads inmatning.</a:t>
          </a:r>
        </a:p>
        <a:p>
          <a:endParaRPr lang="sv-SE" sz="1100" baseline="0">
            <a:solidFill>
              <a:schemeClr val="dk1"/>
            </a:solidFill>
            <a:effectLst/>
            <a:latin typeface="Calibri" panose="020F0502020204030204" pitchFamily="34" charset="0"/>
            <a:ea typeface="+mn-ea"/>
            <a:cs typeface="Calibri" panose="020F0502020204030204" pitchFamily="34" charset="0"/>
          </a:endParaRPr>
        </a:p>
        <a:p>
          <a:r>
            <a:rPr lang="en-GB" sz="1100" b="1" baseline="0">
              <a:solidFill>
                <a:schemeClr val="dk1"/>
              </a:solidFill>
              <a:effectLst/>
              <a:latin typeface="Calibri" panose="020F0502020204030204" pitchFamily="34" charset="0"/>
              <a:ea typeface="+mn-ea"/>
              <a:cs typeface="Calibri" panose="020F0502020204030204" pitchFamily="34" charset="0"/>
            </a:rPr>
            <a:t>Lösenordsskydd:</a:t>
          </a:r>
          <a:endParaRPr lang="sv-SE" sz="1100">
            <a:effectLst/>
            <a:latin typeface="Calibri" panose="020F0502020204030204" pitchFamily="34" charset="0"/>
            <a:cs typeface="Calibri" panose="020F0502020204030204" pitchFamily="34" charset="0"/>
          </a:endParaRPr>
        </a:p>
        <a:p>
          <a:pPr eaLnBrk="1" fontAlgn="auto" latinLnBrk="0" hangingPunct="1"/>
          <a:r>
            <a:rPr lang="en-GB" sz="1100" baseline="0">
              <a:solidFill>
                <a:schemeClr val="dk1"/>
              </a:solidFill>
              <a:effectLst/>
              <a:latin typeface="Calibri" panose="020F0502020204030204" pitchFamily="34" charset="0"/>
              <a:ea typeface="+mn-ea"/>
              <a:cs typeface="Calibri" panose="020F0502020204030204" pitchFamily="34" charset="0"/>
            </a:rPr>
            <a:t>I utgångsläget är allt utom celler med användarinput låst för att underlätta användandet och förebygga ändringar av misstag. Alla låsta delar kan dock låsas upp med lösenordet </a:t>
          </a:r>
          <a:r>
            <a:rPr lang="en-GB" sz="1100" b="1" i="1" baseline="0">
              <a:solidFill>
                <a:schemeClr val="dk1"/>
              </a:solidFill>
              <a:effectLst/>
              <a:latin typeface="Calibri" panose="020F0502020204030204" pitchFamily="34" charset="0"/>
              <a:ea typeface="+mn-ea"/>
              <a:cs typeface="Calibri" panose="020F0502020204030204" pitchFamily="34" charset="0"/>
            </a:rPr>
            <a:t>gas</a:t>
          </a:r>
          <a:r>
            <a:rPr lang="en-GB" sz="1100" b="0" i="0" baseline="0">
              <a:solidFill>
                <a:schemeClr val="dk1"/>
              </a:solidFill>
              <a:effectLst/>
              <a:latin typeface="Calibri" panose="020F0502020204030204" pitchFamily="34" charset="0"/>
              <a:ea typeface="+mn-ea"/>
              <a:cs typeface="Calibri" panose="020F0502020204030204" pitchFamily="34" charset="0"/>
            </a:rPr>
            <a:t> för att möjliggöra full transparens och spårbarhet i filen.</a:t>
          </a:r>
          <a:endParaRPr lang="sv-SE" sz="1100">
            <a:effectLst/>
            <a:latin typeface="Calibri" panose="020F0502020204030204" pitchFamily="34" charset="0"/>
            <a:cs typeface="Calibri" panose="020F0502020204030204" pitchFamily="34" charset="0"/>
          </a:endParaRPr>
        </a:p>
        <a:p>
          <a:endParaRPr lang="sv-SE" sz="1100">
            <a:effectLst/>
            <a:latin typeface="Calibri" panose="020F0502020204030204" pitchFamily="34" charset="0"/>
            <a:cs typeface="Calibri" panose="020F0502020204030204" pitchFamily="34" charset="0"/>
          </a:endParaRPr>
        </a:p>
        <a:p>
          <a:endParaRPr lang="en-GB" sz="1100" baseline="0">
            <a:latin typeface="Calibri" panose="020F0502020204030204" pitchFamily="34" charset="0"/>
            <a:cs typeface="Calibri" panose="020F0502020204030204" pitchFamily="34" charset="0"/>
          </a:endParaRPr>
        </a:p>
      </xdr:txBody>
    </xdr:sp>
    <xdr:clientData/>
  </xdr:twoCellAnchor>
  <xdr:twoCellAnchor>
    <xdr:from>
      <xdr:col>12</xdr:col>
      <xdr:colOff>0</xdr:colOff>
      <xdr:row>1</xdr:row>
      <xdr:rowOff>0</xdr:rowOff>
    </xdr:from>
    <xdr:to>
      <xdr:col>21</xdr:col>
      <xdr:colOff>645583</xdr:colOff>
      <xdr:row>15</xdr:row>
      <xdr:rowOff>132292</xdr:rowOff>
    </xdr:to>
    <xdr:grpSp>
      <xdr:nvGrpSpPr>
        <xdr:cNvPr id="11" name="Grupp 10">
          <a:extLst>
            <a:ext uri="{FF2B5EF4-FFF2-40B4-BE49-F238E27FC236}">
              <a16:creationId xmlns:a16="http://schemas.microsoft.com/office/drawing/2014/main" id="{9480B995-E1AD-4079-A9FA-31DF2D705900}"/>
            </a:ext>
          </a:extLst>
        </xdr:cNvPr>
        <xdr:cNvGrpSpPr/>
      </xdr:nvGrpSpPr>
      <xdr:grpSpPr>
        <a:xfrm>
          <a:off x="8191500" y="178594"/>
          <a:ext cx="6860646" cy="2632604"/>
          <a:chOff x="285750" y="4583642"/>
          <a:chExt cx="6836833" cy="2651125"/>
        </a:xfrm>
      </xdr:grpSpPr>
      <xdr:grpSp>
        <xdr:nvGrpSpPr>
          <xdr:cNvPr id="10" name="Grupp 9">
            <a:extLst>
              <a:ext uri="{FF2B5EF4-FFF2-40B4-BE49-F238E27FC236}">
                <a16:creationId xmlns:a16="http://schemas.microsoft.com/office/drawing/2014/main" id="{BB055717-06A9-4C9D-A834-7D3F5982AE13}"/>
              </a:ext>
            </a:extLst>
          </xdr:cNvPr>
          <xdr:cNvGrpSpPr/>
        </xdr:nvGrpSpPr>
        <xdr:grpSpPr>
          <a:xfrm>
            <a:off x="285750" y="4583642"/>
            <a:ext cx="6836833" cy="2651125"/>
            <a:chOff x="285750" y="4583642"/>
            <a:chExt cx="6836833" cy="2651125"/>
          </a:xfrm>
        </xdr:grpSpPr>
        <xdr:grpSp>
          <xdr:nvGrpSpPr>
            <xdr:cNvPr id="6" name="Grupp 5">
              <a:extLst>
                <a:ext uri="{FF2B5EF4-FFF2-40B4-BE49-F238E27FC236}">
                  <a16:creationId xmlns:a16="http://schemas.microsoft.com/office/drawing/2014/main" id="{E2800DF9-7D31-4797-B7C3-5B8FF2011571}"/>
                </a:ext>
              </a:extLst>
            </xdr:cNvPr>
            <xdr:cNvGrpSpPr/>
          </xdr:nvGrpSpPr>
          <xdr:grpSpPr>
            <a:xfrm>
              <a:off x="285750" y="4583642"/>
              <a:ext cx="6836833" cy="2651125"/>
              <a:chOff x="285750" y="4583642"/>
              <a:chExt cx="6836833" cy="2651125"/>
            </a:xfrm>
          </xdr:grpSpPr>
          <xdr:sp macro="" textlink="">
            <xdr:nvSpPr>
              <xdr:cNvPr id="5" name="textruta 4">
                <a:extLst>
                  <a:ext uri="{FF2B5EF4-FFF2-40B4-BE49-F238E27FC236}">
                    <a16:creationId xmlns:a16="http://schemas.microsoft.com/office/drawing/2014/main" id="{51714BF2-A7C7-480A-A70D-DBE68A48D150}"/>
                  </a:ext>
                </a:extLst>
              </xdr:cNvPr>
              <xdr:cNvSpPr txBox="1"/>
            </xdr:nvSpPr>
            <xdr:spPr>
              <a:xfrm>
                <a:off x="285750" y="4583642"/>
                <a:ext cx="6783917" cy="2651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100"/>
              </a:p>
            </xdr:txBody>
          </xdr:sp>
          <xdr:sp macro="" textlink="">
            <xdr:nvSpPr>
              <xdr:cNvPr id="48" name="Textruta 13">
                <a:extLst>
                  <a:ext uri="{FF2B5EF4-FFF2-40B4-BE49-F238E27FC236}">
                    <a16:creationId xmlns:a16="http://schemas.microsoft.com/office/drawing/2014/main" id="{8219B54E-793B-47C0-A24D-4FF638026AAA}"/>
                  </a:ext>
                </a:extLst>
              </xdr:cNvPr>
              <xdr:cNvSpPr txBox="1"/>
            </xdr:nvSpPr>
            <xdr:spPr>
              <a:xfrm>
                <a:off x="4180416" y="5285315"/>
                <a:ext cx="2942167" cy="52818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1000"/>
                  </a:spcAft>
                </a:pPr>
                <a:r>
                  <a:rPr lang="sv-SE" sz="1100">
                    <a:effectLst/>
                    <a:ea typeface="Calibri"/>
                    <a:cs typeface="Times New Roman"/>
                  </a:rPr>
                  <a:t>Maximalt kapactietsbehov</a:t>
                </a:r>
              </a:p>
            </xdr:txBody>
          </xdr:sp>
          <xdr:grpSp>
            <xdr:nvGrpSpPr>
              <xdr:cNvPr id="4" name="Grupp 3">
                <a:extLst>
                  <a:ext uri="{FF2B5EF4-FFF2-40B4-BE49-F238E27FC236}">
                    <a16:creationId xmlns:a16="http://schemas.microsoft.com/office/drawing/2014/main" id="{C35C6F2E-333C-41ED-9B4C-419982712578}"/>
                  </a:ext>
                </a:extLst>
              </xdr:cNvPr>
              <xdr:cNvGrpSpPr/>
            </xdr:nvGrpSpPr>
            <xdr:grpSpPr>
              <a:xfrm>
                <a:off x="391584" y="5020735"/>
                <a:ext cx="5980641" cy="1807632"/>
                <a:chOff x="391584" y="5020735"/>
                <a:chExt cx="5980641" cy="1807632"/>
              </a:xfrm>
            </xdr:grpSpPr>
            <xdr:cxnSp macro="">
              <xdr:nvCxnSpPr>
                <xdr:cNvPr id="8" name="Rak pil 6">
                  <a:extLst>
                    <a:ext uri="{FF2B5EF4-FFF2-40B4-BE49-F238E27FC236}">
                      <a16:creationId xmlns:a16="http://schemas.microsoft.com/office/drawing/2014/main" id="{EF6E9256-4C5E-4DDC-867D-ABEC608ECFDF}"/>
                    </a:ext>
                  </a:extLst>
                </xdr:cNvPr>
                <xdr:cNvCxnSpPr/>
              </xdr:nvCxnSpPr>
              <xdr:spPr>
                <a:xfrm flipV="1">
                  <a:off x="1088867" y="5077353"/>
                  <a:ext cx="3862" cy="1413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Rektangel 8">
                  <a:extLst>
                    <a:ext uri="{FF2B5EF4-FFF2-40B4-BE49-F238E27FC236}">
                      <a16:creationId xmlns:a16="http://schemas.microsoft.com/office/drawing/2014/main" id="{09809B62-8422-4134-B22A-511CDBDD6C53}"/>
                    </a:ext>
                  </a:extLst>
                </xdr:cNvPr>
                <xdr:cNvSpPr/>
              </xdr:nvSpPr>
              <xdr:spPr>
                <a:xfrm>
                  <a:off x="1105181" y="6180456"/>
                  <a:ext cx="4821486" cy="2969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1000"/>
                    <a:t>Årsprodukt (oktober - september)</a:t>
                  </a:r>
                </a:p>
              </xdr:txBody>
            </xdr:sp>
            <xdr:sp macro="" textlink="">
              <xdr:nvSpPr>
                <xdr:cNvPr id="12" name="textruta 11">
                  <a:extLst>
                    <a:ext uri="{FF2B5EF4-FFF2-40B4-BE49-F238E27FC236}">
                      <a16:creationId xmlns:a16="http://schemas.microsoft.com/office/drawing/2014/main" id="{E2D2091C-0993-4B63-96A1-4EE8F538B303}"/>
                    </a:ext>
                  </a:extLst>
                </xdr:cNvPr>
                <xdr:cNvSpPr txBox="1"/>
              </xdr:nvSpPr>
              <xdr:spPr>
                <a:xfrm>
                  <a:off x="792692" y="6549406"/>
                  <a:ext cx="5579533" cy="278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Oktober		</a:t>
                  </a:r>
                  <a:r>
                    <a:rPr lang="sv-SE" sz="1100" baseline="0"/>
                    <a:t>                </a:t>
                  </a:r>
                  <a:r>
                    <a:rPr lang="sv-SE" sz="1100"/>
                    <a:t>April</a:t>
                  </a:r>
                  <a:r>
                    <a:rPr lang="sv-SE" sz="1100" baseline="0"/>
                    <a:t> 		</a:t>
                  </a:r>
                  <a:r>
                    <a:rPr lang="sv-SE" sz="1100"/>
                    <a:t>September</a:t>
                  </a:r>
                </a:p>
              </xdr:txBody>
            </xdr:sp>
            <xdr:sp macro="" textlink="">
              <xdr:nvSpPr>
                <xdr:cNvPr id="16" name="Rektangel 15">
                  <a:extLst>
                    <a:ext uri="{FF2B5EF4-FFF2-40B4-BE49-F238E27FC236}">
                      <a16:creationId xmlns:a16="http://schemas.microsoft.com/office/drawing/2014/main" id="{58D4EC86-3B4D-4202-9282-106C178B7A63}"/>
                    </a:ext>
                  </a:extLst>
                </xdr:cNvPr>
                <xdr:cNvSpPr/>
              </xdr:nvSpPr>
              <xdr:spPr>
                <a:xfrm>
                  <a:off x="1105181" y="5874591"/>
                  <a:ext cx="397005" cy="296960"/>
                </a:xfrm>
                <a:prstGeom prst="rect">
                  <a:avLst/>
                </a:prstGeom>
                <a:solidFill>
                  <a:schemeClr val="accent5"/>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800"/>
                    <a:t>ok</a:t>
                  </a:r>
                  <a:r>
                    <a:rPr lang="sv-SE" sz="900"/>
                    <a:t>t</a:t>
                  </a:r>
                </a:p>
              </xdr:txBody>
            </xdr:sp>
            <xdr:sp macro="" textlink="">
              <xdr:nvSpPr>
                <xdr:cNvPr id="45" name="Textruta 13">
                  <a:extLst>
                    <a:ext uri="{FF2B5EF4-FFF2-40B4-BE49-F238E27FC236}">
                      <a16:creationId xmlns:a16="http://schemas.microsoft.com/office/drawing/2014/main" id="{910EF0D0-0B0C-4C8A-9F31-81DFB79FD283}"/>
                    </a:ext>
                  </a:extLst>
                </xdr:cNvPr>
                <xdr:cNvSpPr txBox="1"/>
              </xdr:nvSpPr>
              <xdr:spPr>
                <a:xfrm>
                  <a:off x="391584" y="5020735"/>
                  <a:ext cx="766233" cy="52818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1000"/>
                    </a:spcAft>
                  </a:pPr>
                  <a:r>
                    <a:rPr lang="sv-SE" sz="1100">
                      <a:effectLst/>
                      <a:ea typeface="Calibri"/>
                      <a:cs typeface="Times New Roman"/>
                    </a:rPr>
                    <a:t>Kap. (kWh/h)</a:t>
                  </a:r>
                </a:p>
              </xdr:txBody>
            </xdr:sp>
            <xdr:sp macro="" textlink="">
              <xdr:nvSpPr>
                <xdr:cNvPr id="56" name="Rektangel 55">
                  <a:extLst>
                    <a:ext uri="{FF2B5EF4-FFF2-40B4-BE49-F238E27FC236}">
                      <a16:creationId xmlns:a16="http://schemas.microsoft.com/office/drawing/2014/main" id="{DF6040DA-2826-4346-8B40-8AD2499D96D2}"/>
                    </a:ext>
                  </a:extLst>
                </xdr:cNvPr>
                <xdr:cNvSpPr/>
              </xdr:nvSpPr>
              <xdr:spPr>
                <a:xfrm>
                  <a:off x="1513417" y="5877983"/>
                  <a:ext cx="397005" cy="296960"/>
                </a:xfrm>
                <a:prstGeom prst="rect">
                  <a:avLst/>
                </a:prstGeom>
                <a:solidFill>
                  <a:schemeClr val="accent5"/>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800"/>
                    <a:t>nov</a:t>
                  </a:r>
                </a:p>
              </xdr:txBody>
            </xdr:sp>
            <xdr:sp macro="" textlink="">
              <xdr:nvSpPr>
                <xdr:cNvPr id="57" name="Rektangel 56">
                  <a:extLst>
                    <a:ext uri="{FF2B5EF4-FFF2-40B4-BE49-F238E27FC236}">
                      <a16:creationId xmlns:a16="http://schemas.microsoft.com/office/drawing/2014/main" id="{D25D9586-A594-4558-848A-AE1C220BC38E}"/>
                    </a:ext>
                  </a:extLst>
                </xdr:cNvPr>
                <xdr:cNvSpPr/>
              </xdr:nvSpPr>
              <xdr:spPr>
                <a:xfrm>
                  <a:off x="1918229" y="5873749"/>
                  <a:ext cx="397005" cy="296960"/>
                </a:xfrm>
                <a:prstGeom prst="rect">
                  <a:avLst/>
                </a:prstGeom>
                <a:solidFill>
                  <a:schemeClr val="accent5"/>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800"/>
                    <a:t>dec</a:t>
                  </a:r>
                </a:p>
              </xdr:txBody>
            </xdr:sp>
            <xdr:sp macro="" textlink="">
              <xdr:nvSpPr>
                <xdr:cNvPr id="58" name="Rektangel 57">
                  <a:extLst>
                    <a:ext uri="{FF2B5EF4-FFF2-40B4-BE49-F238E27FC236}">
                      <a16:creationId xmlns:a16="http://schemas.microsoft.com/office/drawing/2014/main" id="{0E10FCA6-71DC-47CD-BD26-F29651EC09F6}"/>
                    </a:ext>
                  </a:extLst>
                </xdr:cNvPr>
                <xdr:cNvSpPr/>
              </xdr:nvSpPr>
              <xdr:spPr>
                <a:xfrm>
                  <a:off x="2323040" y="5873749"/>
                  <a:ext cx="397005" cy="296960"/>
                </a:xfrm>
                <a:prstGeom prst="rect">
                  <a:avLst/>
                </a:prstGeom>
                <a:solidFill>
                  <a:schemeClr val="accent5"/>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800"/>
                    <a:t>jan</a:t>
                  </a:r>
                </a:p>
              </xdr:txBody>
            </xdr:sp>
            <xdr:sp macro="" textlink="">
              <xdr:nvSpPr>
                <xdr:cNvPr id="59" name="Rektangel 58">
                  <a:extLst>
                    <a:ext uri="{FF2B5EF4-FFF2-40B4-BE49-F238E27FC236}">
                      <a16:creationId xmlns:a16="http://schemas.microsoft.com/office/drawing/2014/main" id="{6169CDF6-9643-44C4-AE11-6F6CE2400E37}"/>
                    </a:ext>
                  </a:extLst>
                </xdr:cNvPr>
                <xdr:cNvSpPr/>
              </xdr:nvSpPr>
              <xdr:spPr>
                <a:xfrm>
                  <a:off x="2730499" y="5873749"/>
                  <a:ext cx="402297" cy="296960"/>
                </a:xfrm>
                <a:prstGeom prst="rect">
                  <a:avLst/>
                </a:prstGeom>
                <a:solidFill>
                  <a:schemeClr val="accent5"/>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800"/>
                    <a:t>feb</a:t>
                  </a:r>
                </a:p>
              </xdr:txBody>
            </xdr:sp>
            <xdr:sp macro="" textlink="">
              <xdr:nvSpPr>
                <xdr:cNvPr id="60" name="Rektangel 59">
                  <a:extLst>
                    <a:ext uri="{FF2B5EF4-FFF2-40B4-BE49-F238E27FC236}">
                      <a16:creationId xmlns:a16="http://schemas.microsoft.com/office/drawing/2014/main" id="{6BEBBB1D-F5E3-454F-BFCA-0E6F16374B67}"/>
                    </a:ext>
                  </a:extLst>
                </xdr:cNvPr>
                <xdr:cNvSpPr/>
              </xdr:nvSpPr>
              <xdr:spPr>
                <a:xfrm>
                  <a:off x="3140603" y="5877983"/>
                  <a:ext cx="397005" cy="296960"/>
                </a:xfrm>
                <a:prstGeom prst="rect">
                  <a:avLst/>
                </a:prstGeom>
                <a:solidFill>
                  <a:schemeClr val="accent5"/>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800"/>
                    <a:t>mar</a:t>
                  </a:r>
                </a:p>
              </xdr:txBody>
            </xdr:sp>
            <xdr:sp macro="" textlink="">
              <xdr:nvSpPr>
                <xdr:cNvPr id="61" name="Rektangel 60">
                  <a:extLst>
                    <a:ext uri="{FF2B5EF4-FFF2-40B4-BE49-F238E27FC236}">
                      <a16:creationId xmlns:a16="http://schemas.microsoft.com/office/drawing/2014/main" id="{3A1F24FF-3165-4926-BC86-9FE10D721BA3}"/>
                    </a:ext>
                  </a:extLst>
                </xdr:cNvPr>
                <xdr:cNvSpPr/>
              </xdr:nvSpPr>
              <xdr:spPr>
                <a:xfrm>
                  <a:off x="3542770" y="5877983"/>
                  <a:ext cx="391714" cy="296960"/>
                </a:xfrm>
                <a:prstGeom prst="rect">
                  <a:avLst/>
                </a:prstGeom>
                <a:solidFill>
                  <a:schemeClr val="accent5"/>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800"/>
                    <a:t>apr</a:t>
                  </a:r>
                </a:p>
                <a:p>
                  <a:pPr algn="l"/>
                  <a:endParaRPr lang="sv-SE" sz="800"/>
                </a:p>
              </xdr:txBody>
            </xdr:sp>
            <xdr:sp macro="" textlink="">
              <xdr:nvSpPr>
                <xdr:cNvPr id="62" name="Rektangel 61">
                  <a:extLst>
                    <a:ext uri="{FF2B5EF4-FFF2-40B4-BE49-F238E27FC236}">
                      <a16:creationId xmlns:a16="http://schemas.microsoft.com/office/drawing/2014/main" id="{CB1EDA7B-AA20-423D-81EA-79854CE8D063}"/>
                    </a:ext>
                  </a:extLst>
                </xdr:cNvPr>
                <xdr:cNvSpPr/>
              </xdr:nvSpPr>
              <xdr:spPr>
                <a:xfrm>
                  <a:off x="3939643" y="5877982"/>
                  <a:ext cx="397006" cy="296960"/>
                </a:xfrm>
                <a:prstGeom prst="rect">
                  <a:avLst/>
                </a:prstGeom>
                <a:solidFill>
                  <a:schemeClr val="accent5"/>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800"/>
                    <a:t>maj</a:t>
                  </a:r>
                </a:p>
                <a:p>
                  <a:pPr algn="l"/>
                  <a:endParaRPr lang="sv-SE" sz="800"/>
                </a:p>
                <a:p>
                  <a:pPr algn="l"/>
                  <a:endParaRPr lang="sv-SE" sz="800"/>
                </a:p>
              </xdr:txBody>
            </xdr:sp>
            <xdr:sp macro="" textlink="">
              <xdr:nvSpPr>
                <xdr:cNvPr id="63" name="Rektangel 62">
                  <a:extLst>
                    <a:ext uri="{FF2B5EF4-FFF2-40B4-BE49-F238E27FC236}">
                      <a16:creationId xmlns:a16="http://schemas.microsoft.com/office/drawing/2014/main" id="{E9164A15-033A-4B6A-84BC-5F7FF6DFC042}"/>
                    </a:ext>
                  </a:extLst>
                </xdr:cNvPr>
                <xdr:cNvSpPr/>
              </xdr:nvSpPr>
              <xdr:spPr>
                <a:xfrm>
                  <a:off x="4341811" y="5877982"/>
                  <a:ext cx="391714" cy="296960"/>
                </a:xfrm>
                <a:prstGeom prst="rect">
                  <a:avLst/>
                </a:prstGeom>
                <a:solidFill>
                  <a:schemeClr val="accent5"/>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800"/>
                    <a:t>juni</a:t>
                  </a:r>
                </a:p>
                <a:p>
                  <a:pPr algn="l"/>
                  <a:endParaRPr lang="sv-SE" sz="800"/>
                </a:p>
                <a:p>
                  <a:pPr algn="l"/>
                  <a:endParaRPr lang="sv-SE" sz="800"/>
                </a:p>
                <a:p>
                  <a:pPr algn="l"/>
                  <a:endParaRPr lang="sv-SE" sz="800"/>
                </a:p>
              </xdr:txBody>
            </xdr:sp>
            <xdr:sp macro="" textlink="">
              <xdr:nvSpPr>
                <xdr:cNvPr id="64" name="Rektangel 63">
                  <a:extLst>
                    <a:ext uri="{FF2B5EF4-FFF2-40B4-BE49-F238E27FC236}">
                      <a16:creationId xmlns:a16="http://schemas.microsoft.com/office/drawing/2014/main" id="{1C7BC308-6240-4DD0-9E6B-E25036E15681}"/>
                    </a:ext>
                  </a:extLst>
                </xdr:cNvPr>
                <xdr:cNvSpPr/>
              </xdr:nvSpPr>
              <xdr:spPr>
                <a:xfrm>
                  <a:off x="4738686" y="5877982"/>
                  <a:ext cx="397006" cy="296960"/>
                </a:xfrm>
                <a:prstGeom prst="rect">
                  <a:avLst/>
                </a:prstGeom>
                <a:solidFill>
                  <a:schemeClr val="accent5"/>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800"/>
                    <a:t>juli</a:t>
                  </a:r>
                </a:p>
                <a:p>
                  <a:pPr algn="l"/>
                  <a:endParaRPr lang="sv-SE" sz="800"/>
                </a:p>
                <a:p>
                  <a:pPr algn="l"/>
                  <a:endParaRPr lang="sv-SE" sz="800"/>
                </a:p>
                <a:p>
                  <a:pPr algn="l"/>
                  <a:endParaRPr lang="sv-SE" sz="800"/>
                </a:p>
              </xdr:txBody>
            </xdr:sp>
            <xdr:sp macro="" textlink="">
              <xdr:nvSpPr>
                <xdr:cNvPr id="65" name="Rektangel 64">
                  <a:extLst>
                    <a:ext uri="{FF2B5EF4-FFF2-40B4-BE49-F238E27FC236}">
                      <a16:creationId xmlns:a16="http://schemas.microsoft.com/office/drawing/2014/main" id="{BBC03EA8-34CD-4155-B221-9601BEC9306F}"/>
                    </a:ext>
                  </a:extLst>
                </xdr:cNvPr>
                <xdr:cNvSpPr/>
              </xdr:nvSpPr>
              <xdr:spPr>
                <a:xfrm>
                  <a:off x="5140853" y="5877984"/>
                  <a:ext cx="397005" cy="296960"/>
                </a:xfrm>
                <a:prstGeom prst="rect">
                  <a:avLst/>
                </a:prstGeom>
                <a:solidFill>
                  <a:schemeClr val="accent5"/>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800"/>
                    <a:t>aug</a:t>
                  </a:r>
                </a:p>
                <a:p>
                  <a:pPr algn="l"/>
                  <a:endParaRPr lang="sv-SE" sz="800"/>
                </a:p>
                <a:p>
                  <a:pPr algn="l"/>
                  <a:endParaRPr lang="sv-SE" sz="800"/>
                </a:p>
                <a:p>
                  <a:pPr algn="l"/>
                  <a:endParaRPr lang="sv-SE" sz="800"/>
                </a:p>
              </xdr:txBody>
            </xdr:sp>
            <xdr:sp macro="" textlink="">
              <xdr:nvSpPr>
                <xdr:cNvPr id="66" name="Rektangel 65">
                  <a:extLst>
                    <a:ext uri="{FF2B5EF4-FFF2-40B4-BE49-F238E27FC236}">
                      <a16:creationId xmlns:a16="http://schemas.microsoft.com/office/drawing/2014/main" id="{113BF6A3-DED2-4720-A51F-75D4B99E6D8C}"/>
                    </a:ext>
                  </a:extLst>
                </xdr:cNvPr>
                <xdr:cNvSpPr/>
              </xdr:nvSpPr>
              <xdr:spPr>
                <a:xfrm>
                  <a:off x="5543018" y="5877983"/>
                  <a:ext cx="391714" cy="296960"/>
                </a:xfrm>
                <a:prstGeom prst="rect">
                  <a:avLst/>
                </a:prstGeom>
                <a:solidFill>
                  <a:schemeClr val="accent5"/>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800"/>
                    <a:t>sept</a:t>
                  </a:r>
                </a:p>
                <a:p>
                  <a:pPr algn="l"/>
                  <a:endParaRPr lang="sv-SE" sz="800"/>
                </a:p>
                <a:p>
                  <a:pPr algn="l"/>
                  <a:endParaRPr lang="sv-SE" sz="800"/>
                </a:p>
                <a:p>
                  <a:pPr algn="l"/>
                  <a:endParaRPr lang="sv-SE" sz="800"/>
                </a:p>
              </xdr:txBody>
            </xdr:sp>
          </xdr:grpSp>
        </xdr:grpSp>
        <xdr:cxnSp macro="">
          <xdr:nvCxnSpPr>
            <xdr:cNvPr id="7" name="Rak pil 4">
              <a:extLst>
                <a:ext uri="{FF2B5EF4-FFF2-40B4-BE49-F238E27FC236}">
                  <a16:creationId xmlns:a16="http://schemas.microsoft.com/office/drawing/2014/main" id="{4C08849E-0145-41E5-9AA0-6397408962EA}"/>
                </a:ext>
              </a:extLst>
            </xdr:cNvPr>
            <xdr:cNvCxnSpPr/>
          </xdr:nvCxnSpPr>
          <xdr:spPr>
            <a:xfrm>
              <a:off x="1109589" y="6491964"/>
              <a:ext cx="5089599" cy="9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47" name="Rak koppling 46">
              <a:extLst>
                <a:ext uri="{FF2B5EF4-FFF2-40B4-BE49-F238E27FC236}">
                  <a16:creationId xmlns:a16="http://schemas.microsoft.com/office/drawing/2014/main" id="{011CE117-B023-443F-8A53-4C93BA625A83}"/>
                </a:ext>
              </a:extLst>
            </xdr:cNvPr>
            <xdr:cNvCxnSpPr/>
          </xdr:nvCxnSpPr>
          <xdr:spPr>
            <a:xfrm>
              <a:off x="1100667" y="5503334"/>
              <a:ext cx="4847166" cy="10583"/>
            </a:xfrm>
            <a:prstGeom prst="line">
              <a:avLst/>
            </a:prstGeom>
            <a:ln w="19050">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 name="textruta 2">
            <a:extLst>
              <a:ext uri="{FF2B5EF4-FFF2-40B4-BE49-F238E27FC236}">
                <a16:creationId xmlns:a16="http://schemas.microsoft.com/office/drawing/2014/main" id="{DE1AD6B1-1F7F-4786-AD4E-C6B69ECE9FFF}"/>
              </a:ext>
            </a:extLst>
          </xdr:cNvPr>
          <xdr:cNvSpPr txBox="1"/>
        </xdr:nvSpPr>
        <xdr:spPr>
          <a:xfrm>
            <a:off x="1547283" y="4706408"/>
            <a:ext cx="3046942" cy="549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Kapacitetsprodukter år, säsong och månad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607221</xdr:colOff>
      <xdr:row>17</xdr:row>
      <xdr:rowOff>143481</xdr:rowOff>
    </xdr:from>
    <xdr:to>
      <xdr:col>11</xdr:col>
      <xdr:colOff>219868</xdr:colOff>
      <xdr:row>42</xdr:row>
      <xdr:rowOff>164306</xdr:rowOff>
    </xdr:to>
    <xdr:graphicFrame macro="">
      <xdr:nvGraphicFramePr>
        <xdr:cNvPr id="2" name="Diagram 1">
          <a:extLst>
            <a:ext uri="{FF2B5EF4-FFF2-40B4-BE49-F238E27FC236}">
              <a16:creationId xmlns:a16="http://schemas.microsoft.com/office/drawing/2014/main" id="{74AA370F-BDCE-4BCE-B528-8767AF0EF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Nordion">
  <a:themeElements>
    <a:clrScheme name="Nordion">
      <a:dk1>
        <a:sysClr val="windowText" lastClr="000000"/>
      </a:dk1>
      <a:lt1>
        <a:sysClr val="window" lastClr="FFFFFF"/>
      </a:lt1>
      <a:dk2>
        <a:srgbClr val="E5E6E5"/>
      </a:dk2>
      <a:lt2>
        <a:srgbClr val="4D4E4D"/>
      </a:lt2>
      <a:accent1>
        <a:srgbClr val="6E2DC8"/>
      </a:accent1>
      <a:accent2>
        <a:srgbClr val="B996E6"/>
      </a:accent2>
      <a:accent3>
        <a:srgbClr val="FF9600"/>
      </a:accent3>
      <a:accent4>
        <a:srgbClr val="FFBE64"/>
      </a:accent4>
      <a:accent5>
        <a:srgbClr val="ED43C3"/>
      </a:accent5>
      <a:accent6>
        <a:srgbClr val="F087DB"/>
      </a:accent6>
      <a:hlink>
        <a:srgbClr val="0563C1"/>
      </a:hlink>
      <a:folHlink>
        <a:srgbClr val="954F72"/>
      </a:folHlink>
    </a:clrScheme>
    <a:fontScheme name="Anpassat 1">
      <a:majorFont>
        <a:latin typeface="Arial"/>
        <a:ea typeface=""/>
        <a:cs typeface=""/>
      </a:majorFont>
      <a:minorFont>
        <a:latin typeface="Arial"/>
        <a:ea typeface=""/>
        <a:cs typeface=""/>
      </a:minorFont>
    </a:fontScheme>
    <a:fmtScheme name="Subtilt solida">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2700" h="25400" prst="coolSlan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2" dT="2021-05-05T06:51:39.84" personId="{00000000-0000-0000-0000-000000000000}" id="{C8D45CE8-BBFF-4CB9-8422-2C73CD5B5123}">
    <text>OBS! infaller LÖRDAGEN  innan den sista söndagen i oktober.</text>
  </threadedComment>
  <threadedComment ref="B23" dT="2021-05-05T06:52:02.74" personId="{00000000-0000-0000-0000-000000000000}" id="{28430733-3863-4D1F-991C-63E9B07F90AC}">
    <text>OBS! infaller LÖRDAGEN innan den sista söndagen i mars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EADA8-E8E9-457E-9F2E-CE670ECBB279}">
  <sheetPr>
    <tabColor rgb="FF0A5591"/>
  </sheetPr>
  <dimension ref="A1:W35"/>
  <sheetViews>
    <sheetView tabSelected="1" topLeftCell="B1" zoomScale="80" zoomScaleNormal="80" workbookViewId="0">
      <selection activeCell="L1" sqref="L1"/>
    </sheetView>
  </sheetViews>
  <sheetFormatPr defaultColWidth="0" defaultRowHeight="14.25" zeroHeight="1" x14ac:dyDescent="0.2"/>
  <cols>
    <col min="1" max="1" width="7.875" style="11" customWidth="1"/>
    <col min="2" max="23" width="9" style="11" customWidth="1"/>
    <col min="24" max="16384" width="8.625" style="11"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spans="13:22" x14ac:dyDescent="0.2"/>
    <row r="18" spans="13:22" ht="15" x14ac:dyDescent="0.25">
      <c r="M18" s="169" t="s">
        <v>121</v>
      </c>
      <c r="N18" s="170"/>
      <c r="O18" s="170"/>
      <c r="P18" s="170"/>
      <c r="Q18" s="170"/>
      <c r="R18" s="170"/>
      <c r="S18" s="170"/>
      <c r="T18" s="170"/>
      <c r="U18" s="170"/>
      <c r="V18" s="171"/>
    </row>
    <row r="19" spans="13:22" ht="15" x14ac:dyDescent="0.25">
      <c r="M19" s="172" t="s">
        <v>91</v>
      </c>
      <c r="N19" s="173"/>
      <c r="O19" s="12" t="s">
        <v>122</v>
      </c>
      <c r="P19" s="13" t="s">
        <v>123</v>
      </c>
      <c r="Q19" s="14"/>
      <c r="R19" s="14"/>
      <c r="S19" s="14"/>
      <c r="T19" s="14"/>
      <c r="U19" s="14"/>
      <c r="V19" s="15"/>
    </row>
    <row r="20" spans="13:22" ht="15" x14ac:dyDescent="0.25">
      <c r="M20" s="174">
        <v>45110</v>
      </c>
      <c r="N20" s="175"/>
      <c r="O20" s="16" t="s">
        <v>124</v>
      </c>
      <c r="P20" s="180" t="s">
        <v>134</v>
      </c>
      <c r="Q20" s="181"/>
      <c r="R20" s="181"/>
      <c r="S20" s="181"/>
      <c r="T20" s="181"/>
      <c r="U20" s="181"/>
      <c r="V20" s="175"/>
    </row>
    <row r="21" spans="13:22" ht="15" x14ac:dyDescent="0.25">
      <c r="M21" s="176"/>
      <c r="N21" s="177"/>
      <c r="O21" s="17"/>
      <c r="P21" s="182"/>
      <c r="Q21" s="183"/>
      <c r="R21" s="183"/>
      <c r="S21" s="183"/>
      <c r="T21" s="183"/>
      <c r="U21" s="183"/>
      <c r="V21" s="177"/>
    </row>
    <row r="22" spans="13:22" ht="15" x14ac:dyDescent="0.25">
      <c r="M22" s="176"/>
      <c r="N22" s="177"/>
      <c r="O22" s="17"/>
      <c r="P22" s="182"/>
      <c r="Q22" s="183"/>
      <c r="R22" s="183"/>
      <c r="S22" s="183"/>
      <c r="T22" s="183"/>
      <c r="U22" s="183"/>
      <c r="V22" s="177"/>
    </row>
    <row r="23" spans="13:22" ht="15" x14ac:dyDescent="0.25">
      <c r="M23" s="176"/>
      <c r="N23" s="177"/>
      <c r="O23" s="17"/>
      <c r="P23" s="182"/>
      <c r="Q23" s="183"/>
      <c r="R23" s="183"/>
      <c r="S23" s="183"/>
      <c r="T23" s="183"/>
      <c r="U23" s="183"/>
      <c r="V23" s="177"/>
    </row>
    <row r="24" spans="13:22" ht="15" x14ac:dyDescent="0.25">
      <c r="M24" s="176"/>
      <c r="N24" s="177"/>
      <c r="O24" s="17"/>
      <c r="P24" s="182"/>
      <c r="Q24" s="183"/>
      <c r="R24" s="183"/>
      <c r="S24" s="183"/>
      <c r="T24" s="183"/>
      <c r="U24" s="183"/>
      <c r="V24" s="177"/>
    </row>
    <row r="25" spans="13:22" ht="15" x14ac:dyDescent="0.25">
      <c r="M25" s="176"/>
      <c r="N25" s="177"/>
      <c r="O25" s="17"/>
      <c r="P25" s="182"/>
      <c r="Q25" s="183"/>
      <c r="R25" s="183"/>
      <c r="S25" s="183"/>
      <c r="T25" s="183"/>
      <c r="U25" s="183"/>
      <c r="V25" s="177"/>
    </row>
    <row r="26" spans="13:22" ht="15" x14ac:dyDescent="0.25">
      <c r="M26" s="176"/>
      <c r="N26" s="177"/>
      <c r="O26" s="17"/>
      <c r="P26" s="182"/>
      <c r="Q26" s="183"/>
      <c r="R26" s="183"/>
      <c r="S26" s="183"/>
      <c r="T26" s="183"/>
      <c r="U26" s="183"/>
      <c r="V26" s="177"/>
    </row>
    <row r="27" spans="13:22" ht="15" x14ac:dyDescent="0.25">
      <c r="M27" s="176"/>
      <c r="N27" s="177"/>
      <c r="O27" s="17"/>
      <c r="P27" s="182"/>
      <c r="Q27" s="183"/>
      <c r="R27" s="183"/>
      <c r="S27" s="183"/>
      <c r="T27" s="183"/>
      <c r="U27" s="183"/>
      <c r="V27" s="177"/>
    </row>
    <row r="28" spans="13:22" ht="15" x14ac:dyDescent="0.25">
      <c r="M28" s="176"/>
      <c r="N28" s="177"/>
      <c r="O28" s="17"/>
      <c r="P28" s="182"/>
      <c r="Q28" s="183"/>
      <c r="R28" s="183"/>
      <c r="S28" s="183"/>
      <c r="T28" s="183"/>
      <c r="U28" s="183"/>
      <c r="V28" s="177"/>
    </row>
    <row r="29" spans="13:22" ht="15" x14ac:dyDescent="0.25">
      <c r="M29" s="176"/>
      <c r="N29" s="177"/>
      <c r="O29" s="17"/>
      <c r="P29" s="182"/>
      <c r="Q29" s="183"/>
      <c r="R29" s="183"/>
      <c r="S29" s="183"/>
      <c r="T29" s="183"/>
      <c r="U29" s="183"/>
      <c r="V29" s="177"/>
    </row>
    <row r="30" spans="13:22" ht="15" x14ac:dyDescent="0.25">
      <c r="M30" s="176"/>
      <c r="N30" s="177"/>
      <c r="O30" s="17"/>
      <c r="P30" s="182"/>
      <c r="Q30" s="183"/>
      <c r="R30" s="183"/>
      <c r="S30" s="183"/>
      <c r="T30" s="183"/>
      <c r="U30" s="183"/>
      <c r="V30" s="177"/>
    </row>
    <row r="31" spans="13:22" ht="15" x14ac:dyDescent="0.25">
      <c r="M31" s="176"/>
      <c r="N31" s="177"/>
      <c r="O31" s="17"/>
      <c r="P31" s="182"/>
      <c r="Q31" s="183"/>
      <c r="R31" s="183"/>
      <c r="S31" s="183"/>
      <c r="T31" s="183"/>
      <c r="U31" s="183"/>
      <c r="V31" s="177"/>
    </row>
    <row r="32" spans="13:22" ht="15" x14ac:dyDescent="0.25">
      <c r="M32" s="178"/>
      <c r="N32" s="179"/>
      <c r="O32" s="18"/>
      <c r="P32" s="184"/>
      <c r="Q32" s="185"/>
      <c r="R32" s="185"/>
      <c r="S32" s="185"/>
      <c r="T32" s="185"/>
      <c r="U32" s="185"/>
      <c r="V32" s="179"/>
    </row>
    <row r="33" x14ac:dyDescent="0.2"/>
    <row r="34" x14ac:dyDescent="0.2"/>
    <row r="35" x14ac:dyDescent="0.2"/>
  </sheetData>
  <sheetProtection algorithmName="SHA-512" hashValue="1jXgWOHgpugxcRO2GPaB+YkwmzgNmf5ADjuauvB193svD6bdk4Z3qJy2iuzX9NbSWtYtvJrluidY5VxIeVHm2g==" saltValue="cZ9s4cVSse/NEbQHD4Gvlg==" spinCount="100000" sheet="1" objects="1" scenarios="1"/>
  <mergeCells count="28">
    <mergeCell ref="P32:V32"/>
    <mergeCell ref="P26:V26"/>
    <mergeCell ref="P27:V27"/>
    <mergeCell ref="P28:V28"/>
    <mergeCell ref="P29:V29"/>
    <mergeCell ref="P30:V30"/>
    <mergeCell ref="P31:V31"/>
    <mergeCell ref="M30:N30"/>
    <mergeCell ref="M31:N31"/>
    <mergeCell ref="M32:N32"/>
    <mergeCell ref="P20:V20"/>
    <mergeCell ref="P21:V21"/>
    <mergeCell ref="P22:V22"/>
    <mergeCell ref="P23:V23"/>
    <mergeCell ref="P24:V24"/>
    <mergeCell ref="P25:V25"/>
    <mergeCell ref="M24:N24"/>
    <mergeCell ref="M25:N25"/>
    <mergeCell ref="M26:N26"/>
    <mergeCell ref="M27:N27"/>
    <mergeCell ref="M28:N28"/>
    <mergeCell ref="M29:N29"/>
    <mergeCell ref="M23:N23"/>
    <mergeCell ref="M18:V18"/>
    <mergeCell ref="M19:N19"/>
    <mergeCell ref="M20:N20"/>
    <mergeCell ref="M21:N21"/>
    <mergeCell ref="M22:N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7BBF1-229A-4E3F-A555-78382D759463}">
  <sheetPr>
    <tabColor rgb="FF0A5591"/>
  </sheetPr>
  <dimension ref="A1:O30"/>
  <sheetViews>
    <sheetView zoomScale="80" zoomScaleNormal="80" workbookViewId="0"/>
  </sheetViews>
  <sheetFormatPr defaultColWidth="8.625" defaultRowHeight="15" x14ac:dyDescent="0.25"/>
  <cols>
    <col min="1" max="1" width="34.625" style="20" customWidth="1"/>
    <col min="2" max="2" width="14.5" style="20" customWidth="1"/>
    <col min="3" max="3" width="9.875" style="20" customWidth="1"/>
    <col min="4" max="4" width="12.25" style="20" customWidth="1"/>
    <col min="5" max="5" width="10" style="20" customWidth="1"/>
    <col min="6" max="6" width="37.25" style="20" customWidth="1"/>
    <col min="7" max="7" width="8.625" style="20"/>
    <col min="8" max="11" width="13.75" style="20" customWidth="1"/>
    <col min="12" max="15" width="11.875" style="20" customWidth="1"/>
    <col min="16" max="16384" width="8.625" style="20"/>
  </cols>
  <sheetData>
    <row r="1" spans="1:11" ht="15.75" thickBot="1" x14ac:dyDescent="0.3">
      <c r="A1" s="19" t="str">
        <f>CONCATENATE("Priser för gasår ",Listor!$B$11)</f>
        <v>Priser för gasår 2023/2024</v>
      </c>
    </row>
    <row r="2" spans="1:11" ht="15.75" thickBot="1" x14ac:dyDescent="0.3">
      <c r="A2" s="73"/>
      <c r="B2" s="186" t="s">
        <v>75</v>
      </c>
      <c r="C2" s="187"/>
      <c r="D2" s="187"/>
      <c r="E2" s="21"/>
      <c r="F2" s="22" t="s">
        <v>76</v>
      </c>
    </row>
    <row r="3" spans="1:11" ht="60" x14ac:dyDescent="0.25">
      <c r="A3" s="23" t="s">
        <v>3</v>
      </c>
      <c r="B3" s="24" t="s">
        <v>32</v>
      </c>
      <c r="C3" s="25" t="s">
        <v>104</v>
      </c>
      <c r="D3" s="26" t="s">
        <v>74</v>
      </c>
      <c r="E3" s="25" t="s">
        <v>33</v>
      </c>
      <c r="F3" s="27" t="s">
        <v>34</v>
      </c>
      <c r="H3" s="28" t="s">
        <v>111</v>
      </c>
      <c r="I3" s="29" t="s">
        <v>78</v>
      </c>
      <c r="J3" s="30" t="s">
        <v>112</v>
      </c>
      <c r="K3" s="31" t="s">
        <v>78</v>
      </c>
    </row>
    <row r="4" spans="1:11" x14ac:dyDescent="0.25">
      <c r="A4" s="32">
        <v>10</v>
      </c>
      <c r="B4" s="33">
        <f>ROUND($B$22/12,2)</f>
        <v>6.17</v>
      </c>
      <c r="C4" s="34">
        <v>0.1042</v>
      </c>
      <c r="D4" s="33">
        <f>ROUND($B$22*C4,2)</f>
        <v>7.71</v>
      </c>
      <c r="E4" s="35">
        <f>COUNTIFS(Inmatning!$AM$5:$AM$369,A4)</f>
        <v>31</v>
      </c>
      <c r="F4" s="36">
        <f>ROUND($B$22*1.5*C4/E4,2)</f>
        <v>0.37</v>
      </c>
      <c r="H4" s="37">
        <v>0</v>
      </c>
      <c r="I4" s="20">
        <v>0</v>
      </c>
      <c r="J4" s="38">
        <v>0</v>
      </c>
      <c r="K4" s="39">
        <f>I4*2</f>
        <v>0</v>
      </c>
    </row>
    <row r="5" spans="1:11" ht="15.75" thickBot="1" x14ac:dyDescent="0.3">
      <c r="A5" s="32">
        <v>11</v>
      </c>
      <c r="B5" s="33">
        <f t="shared" ref="B5:B15" si="0">ROUND($B$22/12,2)</f>
        <v>6.17</v>
      </c>
      <c r="C5" s="34">
        <v>0.1042</v>
      </c>
      <c r="D5" s="33">
        <f t="shared" ref="D5:D15" si="1">ROUND($B$22*C5,2)</f>
        <v>7.71</v>
      </c>
      <c r="E5" s="35">
        <f>COUNTIFS(Inmatning!$AM$5:$AM$369,A5)</f>
        <v>30</v>
      </c>
      <c r="F5" s="36">
        <f t="shared" ref="F5:F15" si="2">ROUND($B$22*1.5*C5/E5,2)</f>
        <v>0.39</v>
      </c>
      <c r="H5" s="40">
        <v>1</v>
      </c>
      <c r="I5" s="41">
        <v>2</v>
      </c>
      <c r="J5" s="42">
        <v>1</v>
      </c>
      <c r="K5" s="43">
        <f t="shared" ref="K5" si="3">I5*2</f>
        <v>4</v>
      </c>
    </row>
    <row r="6" spans="1:11" x14ac:dyDescent="0.25">
      <c r="A6" s="32">
        <v>12</v>
      </c>
      <c r="B6" s="33">
        <f t="shared" si="0"/>
        <v>6.17</v>
      </c>
      <c r="C6" s="34">
        <v>0.1042</v>
      </c>
      <c r="D6" s="33">
        <f t="shared" si="1"/>
        <v>7.71</v>
      </c>
      <c r="E6" s="35">
        <f>COUNTIFS(Inmatning!$AM$5:$AM$369,A6)</f>
        <v>31</v>
      </c>
      <c r="F6" s="36">
        <f t="shared" si="2"/>
        <v>0.37</v>
      </c>
    </row>
    <row r="7" spans="1:11" x14ac:dyDescent="0.25">
      <c r="A7" s="32">
        <v>1</v>
      </c>
      <c r="B7" s="33">
        <f t="shared" si="0"/>
        <v>6.17</v>
      </c>
      <c r="C7" s="34">
        <v>0.1042</v>
      </c>
      <c r="D7" s="33">
        <f t="shared" si="1"/>
        <v>7.71</v>
      </c>
      <c r="E7" s="35">
        <f>COUNTIFS(Inmatning!$AM$5:$AM$369,A7)</f>
        <v>31</v>
      </c>
      <c r="F7" s="36">
        <f t="shared" si="2"/>
        <v>0.37</v>
      </c>
    </row>
    <row r="8" spans="1:11" x14ac:dyDescent="0.25">
      <c r="A8" s="32">
        <v>2</v>
      </c>
      <c r="B8" s="33">
        <f t="shared" si="0"/>
        <v>6.17</v>
      </c>
      <c r="C8" s="34">
        <v>0.1042</v>
      </c>
      <c r="D8" s="33">
        <f t="shared" si="1"/>
        <v>7.71</v>
      </c>
      <c r="E8" s="35">
        <f>COUNTIFS(Inmatning!$AM$5:$AM$369,A8)</f>
        <v>29</v>
      </c>
      <c r="F8" s="36">
        <f t="shared" si="2"/>
        <v>0.4</v>
      </c>
    </row>
    <row r="9" spans="1:11" x14ac:dyDescent="0.25">
      <c r="A9" s="32">
        <v>3</v>
      </c>
      <c r="B9" s="33">
        <f t="shared" si="0"/>
        <v>6.17</v>
      </c>
      <c r="C9" s="34">
        <v>0.1042</v>
      </c>
      <c r="D9" s="33">
        <f t="shared" si="1"/>
        <v>7.71</v>
      </c>
      <c r="E9" s="35">
        <f>COUNTIFS(Inmatning!$AM$5:$AM$369,A9)</f>
        <v>31</v>
      </c>
      <c r="F9" s="36">
        <f t="shared" si="2"/>
        <v>0.37</v>
      </c>
    </row>
    <row r="10" spans="1:11" x14ac:dyDescent="0.25">
      <c r="A10" s="32">
        <v>4</v>
      </c>
      <c r="B10" s="33">
        <f t="shared" si="0"/>
        <v>6.17</v>
      </c>
      <c r="C10" s="34">
        <v>0.1042</v>
      </c>
      <c r="D10" s="33">
        <f t="shared" si="1"/>
        <v>7.71</v>
      </c>
      <c r="E10" s="35">
        <f>COUNTIFS(Inmatning!$AM$5:$AM$369,A10)</f>
        <v>30</v>
      </c>
      <c r="F10" s="36">
        <f t="shared" si="2"/>
        <v>0.39</v>
      </c>
    </row>
    <row r="11" spans="1:11" x14ac:dyDescent="0.25">
      <c r="A11" s="32">
        <v>5</v>
      </c>
      <c r="B11" s="33">
        <f t="shared" si="0"/>
        <v>6.17</v>
      </c>
      <c r="C11" s="34">
        <v>0.1042</v>
      </c>
      <c r="D11" s="33">
        <f t="shared" si="1"/>
        <v>7.71</v>
      </c>
      <c r="E11" s="35">
        <f>COUNTIFS(Inmatning!$AM$5:$AM$369,A11)</f>
        <v>31</v>
      </c>
      <c r="F11" s="36">
        <f t="shared" si="2"/>
        <v>0.37</v>
      </c>
    </row>
    <row r="12" spans="1:11" x14ac:dyDescent="0.25">
      <c r="A12" s="32">
        <v>6</v>
      </c>
      <c r="B12" s="33">
        <f t="shared" si="0"/>
        <v>6.17</v>
      </c>
      <c r="C12" s="34">
        <v>0.1042</v>
      </c>
      <c r="D12" s="33">
        <f t="shared" si="1"/>
        <v>7.71</v>
      </c>
      <c r="E12" s="35">
        <f>COUNTIFS(Inmatning!$AM$5:$AM$369,A12)</f>
        <v>30</v>
      </c>
      <c r="F12" s="36">
        <f t="shared" si="2"/>
        <v>0.39</v>
      </c>
    </row>
    <row r="13" spans="1:11" x14ac:dyDescent="0.25">
      <c r="A13" s="32">
        <v>7</v>
      </c>
      <c r="B13" s="33">
        <f t="shared" si="0"/>
        <v>6.17</v>
      </c>
      <c r="C13" s="34">
        <v>0.1042</v>
      </c>
      <c r="D13" s="33">
        <f t="shared" si="1"/>
        <v>7.71</v>
      </c>
      <c r="E13" s="35">
        <f>COUNTIFS(Inmatning!$AM$5:$AM$369,A13)</f>
        <v>31</v>
      </c>
      <c r="F13" s="36">
        <f t="shared" si="2"/>
        <v>0.37</v>
      </c>
    </row>
    <row r="14" spans="1:11" x14ac:dyDescent="0.25">
      <c r="A14" s="32">
        <v>8</v>
      </c>
      <c r="B14" s="33">
        <f t="shared" si="0"/>
        <v>6.17</v>
      </c>
      <c r="C14" s="34">
        <v>0.1042</v>
      </c>
      <c r="D14" s="33">
        <f t="shared" si="1"/>
        <v>7.71</v>
      </c>
      <c r="E14" s="35">
        <f>COUNTIFS(Inmatning!$AM$5:$AM$369,A14)</f>
        <v>31</v>
      </c>
      <c r="F14" s="36">
        <f t="shared" si="2"/>
        <v>0.37</v>
      </c>
    </row>
    <row r="15" spans="1:11" x14ac:dyDescent="0.25">
      <c r="A15" s="44">
        <v>9</v>
      </c>
      <c r="B15" s="45">
        <f t="shared" si="0"/>
        <v>6.17</v>
      </c>
      <c r="C15" s="46">
        <v>0.1042</v>
      </c>
      <c r="D15" s="45">
        <f t="shared" si="1"/>
        <v>7.71</v>
      </c>
      <c r="E15" s="47">
        <f>COUNTIFS(Inmatning!$AM$5:$AM$369,A15)</f>
        <v>29</v>
      </c>
      <c r="F15" s="48">
        <f t="shared" si="2"/>
        <v>0.4</v>
      </c>
    </row>
    <row r="16" spans="1:11" x14ac:dyDescent="0.25">
      <c r="A16" s="37"/>
      <c r="B16" s="49"/>
      <c r="F16" s="39"/>
    </row>
    <row r="17" spans="1:15" x14ac:dyDescent="0.25">
      <c r="A17" s="50" t="s">
        <v>56</v>
      </c>
      <c r="B17" s="51">
        <v>1</v>
      </c>
      <c r="E17" s="52"/>
      <c r="F17" s="39"/>
    </row>
    <row r="18" spans="1:15" x14ac:dyDescent="0.25">
      <c r="A18" s="37"/>
      <c r="B18" s="53"/>
      <c r="E18" s="52"/>
      <c r="F18" s="39"/>
    </row>
    <row r="19" spans="1:15" x14ac:dyDescent="0.25">
      <c r="A19" s="54" t="s">
        <v>59</v>
      </c>
      <c r="B19" s="55"/>
      <c r="F19" s="39"/>
    </row>
    <row r="20" spans="1:15" x14ac:dyDescent="0.25">
      <c r="A20" s="56" t="s">
        <v>36</v>
      </c>
      <c r="B20" s="57">
        <v>34722</v>
      </c>
      <c r="C20" s="20" t="s">
        <v>126</v>
      </c>
      <c r="F20" s="39"/>
      <c r="G20" s="58"/>
      <c r="N20" s="52"/>
      <c r="O20" s="59"/>
    </row>
    <row r="21" spans="1:15" x14ac:dyDescent="0.25">
      <c r="A21" s="60" t="s">
        <v>98</v>
      </c>
      <c r="B21" s="61">
        <v>786</v>
      </c>
      <c r="C21" s="20" t="s">
        <v>127</v>
      </c>
      <c r="E21" s="52"/>
      <c r="F21" s="62"/>
      <c r="G21" s="58"/>
      <c r="N21" s="52"/>
      <c r="O21" s="59"/>
    </row>
    <row r="22" spans="1:15" ht="15.75" thickBot="1" x14ac:dyDescent="0.3">
      <c r="A22" s="63" t="s">
        <v>35</v>
      </c>
      <c r="B22" s="64">
        <v>74</v>
      </c>
      <c r="C22" s="41" t="s">
        <v>127</v>
      </c>
      <c r="D22" s="41"/>
      <c r="E22" s="41"/>
      <c r="F22" s="65"/>
      <c r="G22" s="58"/>
      <c r="N22" s="52"/>
      <c r="O22" s="59"/>
    </row>
    <row r="23" spans="1:15" x14ac:dyDescent="0.25">
      <c r="G23" s="58"/>
      <c r="N23" s="52"/>
      <c r="O23" s="59"/>
    </row>
    <row r="24" spans="1:15" x14ac:dyDescent="0.25">
      <c r="A24" s="66"/>
      <c r="B24" s="67"/>
      <c r="E24" s="52"/>
      <c r="F24" s="52"/>
      <c r="G24" s="58"/>
      <c r="N24" s="52"/>
      <c r="O24" s="59"/>
    </row>
    <row r="25" spans="1:15" x14ac:dyDescent="0.25">
      <c r="A25" s="66"/>
      <c r="B25" s="68"/>
      <c r="F25" s="69"/>
      <c r="N25" s="70"/>
      <c r="O25" s="59"/>
    </row>
    <row r="30" spans="1:15" s="71" customFormat="1" x14ac:dyDescent="0.25">
      <c r="B30" s="72"/>
      <c r="C30" s="20"/>
      <c r="D30" s="20"/>
      <c r="H30" s="20"/>
      <c r="I30" s="20"/>
      <c r="J30" s="20"/>
      <c r="K30" s="20"/>
    </row>
  </sheetData>
  <sheetProtection algorithmName="SHA-512" hashValue="3ZZEOzdJNGfpX41mIE3nwwJ05j6/YjizNv+UL1f9dyapsrMSbMH+2d138lhRmrxeCEuCq2qBr8CIf+dtHHQAtw==" saltValue="uzW1n+GkgWscc+O2HPxwSQ==" spinCount="100000" sheet="1" objects="1" scenarios="1"/>
  <mergeCells count="1">
    <mergeCell ref="B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CCBEB"/>
  </sheetPr>
  <dimension ref="A1:C24"/>
  <sheetViews>
    <sheetView showGridLines="0" zoomScale="85" zoomScaleNormal="85" workbookViewId="0">
      <selection sqref="A1:B1"/>
    </sheetView>
  </sheetViews>
  <sheetFormatPr defaultColWidth="8.625" defaultRowHeight="15" x14ac:dyDescent="0.25"/>
  <cols>
    <col min="1" max="1" width="25.375" style="74" customWidth="1"/>
    <col min="2" max="2" width="9.375" style="74" customWidth="1"/>
    <col min="3" max="3" width="18" style="74" bestFit="1" customWidth="1"/>
    <col min="4" max="17" width="9" style="74"/>
    <col min="18" max="18" width="8" style="74"/>
    <col min="19" max="19" width="9" style="74" bestFit="1" customWidth="1"/>
    <col min="20" max="16384" width="8.625" style="74"/>
  </cols>
  <sheetData>
    <row r="1" spans="1:3" x14ac:dyDescent="0.25">
      <c r="A1" s="169" t="s">
        <v>128</v>
      </c>
      <c r="B1" s="171"/>
    </row>
    <row r="2" spans="1:3" x14ac:dyDescent="0.25">
      <c r="A2" s="74" t="s">
        <v>93</v>
      </c>
      <c r="B2" s="75"/>
    </row>
    <row r="3" spans="1:3" x14ac:dyDescent="0.25">
      <c r="A3" s="74" t="s">
        <v>37</v>
      </c>
      <c r="B3" s="76"/>
    </row>
    <row r="4" spans="1:3" x14ac:dyDescent="0.25">
      <c r="A4" s="74" t="s">
        <v>99</v>
      </c>
      <c r="B4" s="77"/>
    </row>
    <row r="5" spans="1:3" x14ac:dyDescent="0.25">
      <c r="A5" s="74" t="s">
        <v>100</v>
      </c>
      <c r="B5" s="78"/>
    </row>
    <row r="7" spans="1:3" x14ac:dyDescent="0.25">
      <c r="A7" s="79" t="s">
        <v>53</v>
      </c>
    </row>
    <row r="8" spans="1:3" x14ac:dyDescent="0.25">
      <c r="A8" s="80" t="s">
        <v>96</v>
      </c>
      <c r="B8" s="81"/>
    </row>
    <row r="9" spans="1:3" x14ac:dyDescent="0.25">
      <c r="A9" s="80"/>
      <c r="B9" s="82"/>
    </row>
    <row r="10" spans="1:3" x14ac:dyDescent="0.25">
      <c r="A10" s="79" t="s">
        <v>54</v>
      </c>
      <c r="B10" s="82"/>
      <c r="C10" s="79" t="s">
        <v>120</v>
      </c>
    </row>
    <row r="11" spans="1:3" x14ac:dyDescent="0.25">
      <c r="A11" s="74" t="s">
        <v>16</v>
      </c>
      <c r="B11" s="81"/>
    </row>
    <row r="12" spans="1:3" x14ac:dyDescent="0.25">
      <c r="B12" s="82"/>
    </row>
    <row r="13" spans="1:3" x14ac:dyDescent="0.25">
      <c r="A13" s="74" t="s">
        <v>17</v>
      </c>
      <c r="B13" s="83"/>
      <c r="C13" s="82">
        <f>$B$11+B13</f>
        <v>0</v>
      </c>
    </row>
    <row r="14" spans="1:3" x14ac:dyDescent="0.25">
      <c r="A14" s="74" t="s">
        <v>18</v>
      </c>
      <c r="B14" s="83"/>
      <c r="C14" s="82">
        <f t="shared" ref="C14:C24" si="0">$B$11+B14</f>
        <v>0</v>
      </c>
    </row>
    <row r="15" spans="1:3" x14ac:dyDescent="0.25">
      <c r="A15" s="74" t="s">
        <v>19</v>
      </c>
      <c r="B15" s="83"/>
      <c r="C15" s="82">
        <f t="shared" si="0"/>
        <v>0</v>
      </c>
    </row>
    <row r="16" spans="1:3" x14ac:dyDescent="0.25">
      <c r="A16" s="74" t="s">
        <v>20</v>
      </c>
      <c r="B16" s="83"/>
      <c r="C16" s="82">
        <f t="shared" si="0"/>
        <v>0</v>
      </c>
    </row>
    <row r="17" spans="1:3" x14ac:dyDescent="0.25">
      <c r="A17" s="74" t="s">
        <v>21</v>
      </c>
      <c r="B17" s="83"/>
      <c r="C17" s="82">
        <f t="shared" si="0"/>
        <v>0</v>
      </c>
    </row>
    <row r="18" spans="1:3" x14ac:dyDescent="0.25">
      <c r="A18" s="74" t="s">
        <v>22</v>
      </c>
      <c r="B18" s="83"/>
      <c r="C18" s="82">
        <f t="shared" si="0"/>
        <v>0</v>
      </c>
    </row>
    <row r="19" spans="1:3" x14ac:dyDescent="0.25">
      <c r="A19" s="74" t="s">
        <v>23</v>
      </c>
      <c r="B19" s="83"/>
      <c r="C19" s="82">
        <f t="shared" si="0"/>
        <v>0</v>
      </c>
    </row>
    <row r="20" spans="1:3" x14ac:dyDescent="0.25">
      <c r="A20" s="74" t="s">
        <v>6</v>
      </c>
      <c r="B20" s="83"/>
      <c r="C20" s="82">
        <f t="shared" si="0"/>
        <v>0</v>
      </c>
    </row>
    <row r="21" spans="1:3" x14ac:dyDescent="0.25">
      <c r="A21" s="74" t="s">
        <v>7</v>
      </c>
      <c r="B21" s="83"/>
      <c r="C21" s="82">
        <f t="shared" si="0"/>
        <v>0</v>
      </c>
    </row>
    <row r="22" spans="1:3" x14ac:dyDescent="0.25">
      <c r="A22" s="74" t="s">
        <v>8</v>
      </c>
      <c r="B22" s="83"/>
      <c r="C22" s="82">
        <f t="shared" si="0"/>
        <v>0</v>
      </c>
    </row>
    <row r="23" spans="1:3" x14ac:dyDescent="0.25">
      <c r="A23" s="74" t="s">
        <v>9</v>
      </c>
      <c r="B23" s="83"/>
      <c r="C23" s="82">
        <f t="shared" si="0"/>
        <v>0</v>
      </c>
    </row>
    <row r="24" spans="1:3" x14ac:dyDescent="0.25">
      <c r="A24" s="74" t="s">
        <v>10</v>
      </c>
      <c r="B24" s="83"/>
      <c r="C24" s="82">
        <f t="shared" si="0"/>
        <v>0</v>
      </c>
    </row>
  </sheetData>
  <protectedRanges>
    <protectedRange sqref="B2:B24" name="Indata"/>
  </protectedRanges>
  <mergeCells count="1">
    <mergeCell ref="A1:B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Listor!$A$7:$A$8</xm:f>
          </x14:formula1>
          <xm:sqref>B4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CCBEB"/>
  </sheetPr>
  <dimension ref="A1:BD411"/>
  <sheetViews>
    <sheetView showGridLines="0" zoomScale="80" zoomScaleNormal="80" workbookViewId="0">
      <pane xSplit="4" ySplit="4" topLeftCell="G125" activePane="bottomRight" state="frozen"/>
      <selection activeCell="P21" sqref="P21:V21"/>
      <selection pane="topRight" activeCell="P21" sqref="P21:V21"/>
      <selection pane="bottomLeft" activeCell="P21" sqref="P21:V21"/>
      <selection pane="bottomRight" activeCell="D23" sqref="D23"/>
    </sheetView>
  </sheetViews>
  <sheetFormatPr defaultColWidth="8.625" defaultRowHeight="15" outlineLevelCol="1" x14ac:dyDescent="0.25"/>
  <cols>
    <col min="1" max="1" width="22.375" style="74" customWidth="1"/>
    <col min="2" max="2" width="12.625" style="74" customWidth="1"/>
    <col min="3" max="3" width="10.625" style="74" customWidth="1"/>
    <col min="4" max="4" width="14.5" style="74" customWidth="1"/>
    <col min="5" max="5" width="12.375" style="74" customWidth="1"/>
    <col min="6" max="6" width="16.5" style="74" bestFit="1" customWidth="1"/>
    <col min="7" max="7" width="5.5" style="74" customWidth="1"/>
    <col min="8" max="10" width="11" style="74" customWidth="1"/>
    <col min="11" max="11" width="5.5" style="74" customWidth="1"/>
    <col min="12" max="12" width="14.125" style="74" customWidth="1"/>
    <col min="13" max="13" width="5.5" style="74" customWidth="1"/>
    <col min="14" max="14" width="14.625" style="74" bestFit="1" customWidth="1"/>
    <col min="15" max="15" width="14.625" style="74" customWidth="1"/>
    <col min="16" max="16" width="5.5" style="74" customWidth="1"/>
    <col min="17" max="19" width="12.625" style="74" customWidth="1"/>
    <col min="20" max="20" width="10.625" style="74" customWidth="1"/>
    <col min="21" max="21" width="2.625" style="74" customWidth="1"/>
    <col min="22" max="22" width="8" style="74" customWidth="1"/>
    <col min="23" max="23" width="2.625" style="74" customWidth="1"/>
    <col min="24" max="24" width="14.125" style="74" hidden="1" customWidth="1" outlineLevel="1"/>
    <col min="25" max="25" width="12.625" style="74" hidden="1" customWidth="1" outlineLevel="1"/>
    <col min="26" max="26" width="10.5" style="74" hidden="1" customWidth="1" outlineLevel="1"/>
    <col min="27" max="27" width="12.75" style="74" hidden="1" customWidth="1" outlineLevel="1"/>
    <col min="28" max="28" width="8.75" style="74" hidden="1" customWidth="1" outlineLevel="1"/>
    <col min="29" max="29" width="11.75" style="74" hidden="1" customWidth="1" outlineLevel="1"/>
    <col min="30" max="30" width="12.75" style="74" hidden="1" customWidth="1" outlineLevel="1"/>
    <col min="31" max="32" width="11" style="74" hidden="1" customWidth="1" outlineLevel="1"/>
    <col min="33" max="33" width="2.625" style="74" customWidth="1" collapsed="1"/>
    <col min="34" max="34" width="8" style="20" customWidth="1"/>
    <col min="35" max="35" width="2.375" style="20" customWidth="1"/>
    <col min="36" max="37" width="9" style="74" hidden="1" customWidth="1" outlineLevel="1"/>
    <col min="38" max="38" width="5.5" style="74" customWidth="1" collapsed="1"/>
    <col min="39" max="39" width="7" style="74" customWidth="1"/>
    <col min="40" max="40" width="16.75" style="74" customWidth="1"/>
    <col min="41" max="41" width="5.5" style="74" customWidth="1"/>
    <col min="42" max="16384" width="8.625" style="74"/>
  </cols>
  <sheetData>
    <row r="1" spans="1:40" x14ac:dyDescent="0.25">
      <c r="A1" s="169" t="s">
        <v>88</v>
      </c>
      <c r="B1" s="171"/>
      <c r="C1" s="84"/>
      <c r="E1" s="169" t="s">
        <v>131</v>
      </c>
      <c r="F1" s="170"/>
      <c r="H1" s="169" t="s">
        <v>132</v>
      </c>
      <c r="I1" s="170"/>
      <c r="J1" s="171"/>
      <c r="L1" s="85" t="s">
        <v>115</v>
      </c>
      <c r="N1" s="191" t="s">
        <v>119</v>
      </c>
      <c r="O1" s="192"/>
      <c r="Q1" s="169" t="s">
        <v>97</v>
      </c>
      <c r="R1" s="170"/>
      <c r="S1" s="170"/>
      <c r="T1" s="171"/>
      <c r="V1" s="188" t="s">
        <v>129</v>
      </c>
      <c r="X1" s="169" t="s">
        <v>107</v>
      </c>
      <c r="Y1" s="170"/>
      <c r="Z1" s="170"/>
      <c r="AA1" s="170"/>
      <c r="AB1" s="170"/>
      <c r="AC1" s="170"/>
      <c r="AD1" s="170"/>
      <c r="AE1" s="170"/>
      <c r="AF1" s="171"/>
      <c r="AH1" s="188" t="s">
        <v>130</v>
      </c>
      <c r="AI1" s="86"/>
      <c r="AJ1" s="169" t="s">
        <v>118</v>
      </c>
      <c r="AK1" s="171"/>
    </row>
    <row r="2" spans="1:40" x14ac:dyDescent="0.25">
      <c r="E2" s="20" t="s">
        <v>113</v>
      </c>
      <c r="F2" s="160" t="s">
        <v>63</v>
      </c>
      <c r="H2" s="84" t="s">
        <v>0</v>
      </c>
      <c r="I2" s="84" t="s">
        <v>116</v>
      </c>
      <c r="J2" s="84" t="s">
        <v>1</v>
      </c>
      <c r="Q2" s="194"/>
      <c r="R2" s="194"/>
      <c r="S2" s="194"/>
      <c r="T2" s="194"/>
      <c r="V2" s="189"/>
      <c r="X2" s="35"/>
      <c r="Y2" s="35"/>
      <c r="Z2" s="35"/>
      <c r="AA2" s="193" t="s">
        <v>70</v>
      </c>
      <c r="AB2" s="193"/>
      <c r="AC2" s="193"/>
      <c r="AD2" s="193" t="s">
        <v>71</v>
      </c>
      <c r="AE2" s="193"/>
      <c r="AF2" s="193"/>
      <c r="AH2" s="189"/>
    </row>
    <row r="3" spans="1:40" ht="30" x14ac:dyDescent="0.25">
      <c r="E3" s="162" t="s">
        <v>92</v>
      </c>
      <c r="F3" s="162" t="s">
        <v>114</v>
      </c>
      <c r="L3" s="84"/>
      <c r="M3" s="84"/>
      <c r="N3" s="87" t="s">
        <v>90</v>
      </c>
      <c r="O3" s="87" t="s">
        <v>107</v>
      </c>
      <c r="Q3" s="84" t="s">
        <v>2</v>
      </c>
      <c r="R3" s="84" t="s">
        <v>3</v>
      </c>
      <c r="S3" s="88" t="s">
        <v>52</v>
      </c>
      <c r="T3" s="87" t="s">
        <v>67</v>
      </c>
      <c r="V3" s="189"/>
      <c r="X3" s="89" t="s">
        <v>108</v>
      </c>
      <c r="Y3" s="89" t="s">
        <v>68</v>
      </c>
      <c r="Z3" s="89" t="s">
        <v>69</v>
      </c>
      <c r="AA3" s="89" t="s">
        <v>109</v>
      </c>
      <c r="AB3" s="89" t="s">
        <v>79</v>
      </c>
      <c r="AC3" s="90" t="s">
        <v>110</v>
      </c>
      <c r="AD3" s="89" t="s">
        <v>109</v>
      </c>
      <c r="AE3" s="89" t="s">
        <v>79</v>
      </c>
      <c r="AF3" s="90" t="s">
        <v>110</v>
      </c>
      <c r="AH3" s="189"/>
      <c r="AJ3" s="74" t="s">
        <v>92</v>
      </c>
      <c r="AK3" s="74" t="s">
        <v>117</v>
      </c>
      <c r="AM3" s="84" t="s">
        <v>3</v>
      </c>
      <c r="AN3" s="87" t="s">
        <v>53</v>
      </c>
    </row>
    <row r="4" spans="1:40" x14ac:dyDescent="0.25">
      <c r="A4" s="84" t="s">
        <v>89</v>
      </c>
      <c r="B4" s="91" t="s">
        <v>63</v>
      </c>
      <c r="C4" s="91"/>
      <c r="E4" s="163" t="str">
        <f>Inmatning!F2</f>
        <v>kWh/h</v>
      </c>
      <c r="F4" s="163" t="str">
        <f>Inmatning!F2</f>
        <v>kWh/h</v>
      </c>
      <c r="H4" s="91" t="s">
        <v>62</v>
      </c>
      <c r="I4" s="1" t="s">
        <v>5</v>
      </c>
      <c r="J4" s="91" t="s">
        <v>63</v>
      </c>
      <c r="K4" s="91"/>
      <c r="L4" s="91" t="s">
        <v>63</v>
      </c>
      <c r="M4" s="92"/>
      <c r="N4" s="91" t="s">
        <v>31</v>
      </c>
      <c r="O4" s="91" t="s">
        <v>31</v>
      </c>
      <c r="Q4" s="91" t="s">
        <v>63</v>
      </c>
      <c r="R4" s="91" t="s">
        <v>63</v>
      </c>
      <c r="S4" s="91" t="s">
        <v>63</v>
      </c>
      <c r="T4" s="91" t="s">
        <v>63</v>
      </c>
      <c r="V4" s="190"/>
      <c r="X4" s="93" t="s">
        <v>63</v>
      </c>
      <c r="Y4" s="93" t="s">
        <v>63</v>
      </c>
      <c r="Z4" s="93" t="s">
        <v>63</v>
      </c>
      <c r="AA4" s="93" t="s">
        <v>66</v>
      </c>
      <c r="AB4" s="93"/>
      <c r="AC4" s="93" t="s">
        <v>31</v>
      </c>
      <c r="AD4" s="93" t="s">
        <v>66</v>
      </c>
      <c r="AE4" s="93"/>
      <c r="AF4" s="93" t="s">
        <v>31</v>
      </c>
      <c r="AH4" s="190"/>
      <c r="AJ4" s="91" t="s">
        <v>63</v>
      </c>
      <c r="AK4" s="91" t="s">
        <v>63</v>
      </c>
      <c r="AN4" s="91" t="s">
        <v>63</v>
      </c>
    </row>
    <row r="5" spans="1:40" x14ac:dyDescent="0.25">
      <c r="A5" s="80" t="s">
        <v>96</v>
      </c>
      <c r="B5" s="94">
        <f>Indata!B8</f>
        <v>0</v>
      </c>
      <c r="C5" s="82"/>
      <c r="D5" s="80">
        <f>Listor!$B$12</f>
        <v>45200</v>
      </c>
      <c r="E5" s="161"/>
      <c r="F5" s="160"/>
      <c r="G5" s="80"/>
      <c r="H5" s="52">
        <f>J5*I5</f>
        <v>0</v>
      </c>
      <c r="I5" s="74">
        <f>24+SUMIFS(Listor!$C$22:$C$23,Listor!$B$22:$B$23,Inmatning!D5)</f>
        <v>24</v>
      </c>
      <c r="J5" s="82">
        <f t="shared" ref="J5:J68" si="0">SUM(AJ5:AK5)</f>
        <v>0</v>
      </c>
      <c r="K5" s="95"/>
      <c r="L5" s="96"/>
      <c r="M5" s="97"/>
      <c r="N5" s="82">
        <f>L5*SUMIFS(Priser!$F$4:$F$15,Priser!$A$4:$A$15,AM5)</f>
        <v>0</v>
      </c>
      <c r="O5" s="82">
        <f>AC5+AF5</f>
        <v>0</v>
      </c>
      <c r="Q5" s="82">
        <f t="shared" ref="Q5:Q68" si="1">B$7</f>
        <v>0</v>
      </c>
      <c r="R5" s="82">
        <f t="shared" ref="R5:R68" si="2">SUMIFS($B$9:$B$20,$C$9:$C$20,AM5)</f>
        <v>0</v>
      </c>
      <c r="S5" s="82">
        <f>L5</f>
        <v>0</v>
      </c>
      <c r="T5" s="82">
        <f t="shared" ref="T5:T68" si="3">SUM(Q5:S5)</f>
        <v>0</v>
      </c>
      <c r="X5" s="82">
        <f t="shared" ref="X5:X68" si="4">MAX(J5-T5,0)</f>
        <v>0</v>
      </c>
      <c r="Y5" s="82">
        <f>X5-Z5</f>
        <v>0</v>
      </c>
      <c r="Z5" s="82">
        <f t="shared" ref="Z5:Z68" si="5">MAX(J5-AN5,0)</f>
        <v>0</v>
      </c>
      <c r="AA5" s="82">
        <f t="shared" ref="AA5:AA69" si="6">COUNTIFS(Y5,"&gt;0")+IF(AM5=AM4,AA4,0)</f>
        <v>0</v>
      </c>
      <c r="AB5" s="82">
        <f>IF(AA5&gt;=Priser!$H$5,Priser!$I$5,IF(AA5&gt;=Priser!$H$4,Priser!$I$4))</f>
        <v>0</v>
      </c>
      <c r="AC5" s="82">
        <f>AB5*SUMIFS(Priser!$F$4:$F$15,Priser!$A$4:$A$15,$AM5)*Y5</f>
        <v>0</v>
      </c>
      <c r="AD5" s="82">
        <f t="shared" ref="AD5:AD69" si="7">COUNTIFS(Z5,"&gt;0")+IF(AM5=AM4,AD4,0)</f>
        <v>0</v>
      </c>
      <c r="AE5" s="82">
        <f>IF(AD5&gt;=Priser!$J$5,Priser!$K$5,IF(AD5&gt;=Priser!$J$4,Priser!$K$4))</f>
        <v>0</v>
      </c>
      <c r="AF5" s="82">
        <f>AE5*SUMIFS(Priser!$F$4:$F$15,Priser!$A$4:$A$15,$AM5)*Z5</f>
        <v>0</v>
      </c>
      <c r="AH5" s="52"/>
      <c r="AJ5" s="82">
        <f>IF(Inmatning!F5="",Inmatning!E5,0)/IF(Inmatning!$F$2=Listor!$B$5,I5,1)</f>
        <v>0</v>
      </c>
      <c r="AK5" s="82">
        <f>Inmatning!F5/IF(Inmatning!$F$2=Listor!$B$5,I5,1)</f>
        <v>0</v>
      </c>
      <c r="AM5" s="74">
        <f t="shared" ref="AM5:AM68" si="8">MONTH(D5)</f>
        <v>10</v>
      </c>
      <c r="AN5" s="82">
        <f>Indata!$B$8</f>
        <v>0</v>
      </c>
    </row>
    <row r="6" spans="1:40" x14ac:dyDescent="0.25">
      <c r="A6" s="80"/>
      <c r="B6" s="98"/>
      <c r="C6" s="82"/>
      <c r="D6" s="80">
        <f>D5+1</f>
        <v>45201</v>
      </c>
      <c r="E6" s="161"/>
      <c r="F6" s="160"/>
      <c r="G6" s="80"/>
      <c r="H6" s="52">
        <f t="shared" ref="H6:H69" si="9">J6*I6</f>
        <v>0</v>
      </c>
      <c r="I6" s="74">
        <f>24+SUMIFS(Listor!$C$22:$C$23,Listor!$B$22:$B$23,Inmatning!D6)</f>
        <v>24</v>
      </c>
      <c r="J6" s="82">
        <f t="shared" si="0"/>
        <v>0</v>
      </c>
      <c r="K6" s="95"/>
      <c r="L6" s="99"/>
      <c r="M6" s="97"/>
      <c r="N6" s="82">
        <f>L6*SUMIFS(Priser!$F$4:$F$15,Priser!$A$4:$A$15,AM6)</f>
        <v>0</v>
      </c>
      <c r="O6" s="82">
        <f>AC6+AF6</f>
        <v>0</v>
      </c>
      <c r="Q6" s="82">
        <f t="shared" si="1"/>
        <v>0</v>
      </c>
      <c r="R6" s="82">
        <f t="shared" si="2"/>
        <v>0</v>
      </c>
      <c r="S6" s="82">
        <f t="shared" ref="S6:S69" si="10">L6</f>
        <v>0</v>
      </c>
      <c r="T6" s="82">
        <f t="shared" si="3"/>
        <v>0</v>
      </c>
      <c r="X6" s="82">
        <f t="shared" si="4"/>
        <v>0</v>
      </c>
      <c r="Y6" s="82">
        <f>X6-Z6</f>
        <v>0</v>
      </c>
      <c r="Z6" s="82">
        <f t="shared" si="5"/>
        <v>0</v>
      </c>
      <c r="AA6" s="82">
        <f t="shared" si="6"/>
        <v>0</v>
      </c>
      <c r="AB6" s="82">
        <f>IF(AA6&gt;=Priser!$H$5,Priser!$I$5,IF(AA6&gt;=Priser!$H$4,Priser!$I$4))</f>
        <v>0</v>
      </c>
      <c r="AC6" s="82">
        <f>AB6*SUMIFS(Priser!$F$4:$F$15,Priser!$A$4:$A$15,$AM6)*Y6</f>
        <v>0</v>
      </c>
      <c r="AD6" s="82">
        <f t="shared" si="7"/>
        <v>0</v>
      </c>
      <c r="AE6" s="82">
        <f>IF(AD6&gt;=Priser!$J$5,Priser!$K$5,IF(AD6&gt;=Priser!$J$4,Priser!$K$4))</f>
        <v>0</v>
      </c>
      <c r="AF6" s="82">
        <f>AE6*SUMIFS(Priser!$F$4:$F$15,Priser!$A$4:$A$15,$AM6)*Z6</f>
        <v>0</v>
      </c>
      <c r="AH6" s="52"/>
      <c r="AJ6" s="82">
        <f>IF(Inmatning!F6="",Inmatning!E6,0)/IF(Inmatning!$F$2=Listor!$B$5,I6,1)</f>
        <v>0</v>
      </c>
      <c r="AK6" s="82">
        <f>Inmatning!F6/IF(Inmatning!$F$2=Listor!$B$5,I6,1)</f>
        <v>0</v>
      </c>
      <c r="AM6" s="74">
        <f t="shared" si="8"/>
        <v>10</v>
      </c>
      <c r="AN6" s="82">
        <f>Indata!$B$8</f>
        <v>0</v>
      </c>
    </row>
    <row r="7" spans="1:40" x14ac:dyDescent="0.25">
      <c r="A7" s="74" t="s">
        <v>16</v>
      </c>
      <c r="B7" s="94">
        <f>Indata!B11</f>
        <v>0</v>
      </c>
      <c r="C7" s="82"/>
      <c r="D7" s="80">
        <f t="shared" ref="D7:D70" si="11">D6+1</f>
        <v>45202</v>
      </c>
      <c r="E7" s="161"/>
      <c r="F7" s="160"/>
      <c r="G7" s="80"/>
      <c r="H7" s="52">
        <f t="shared" si="9"/>
        <v>0</v>
      </c>
      <c r="I7" s="74">
        <f>24+SUMIFS(Listor!$C$22:$C$23,Listor!$B$22:$B$23,Inmatning!D7)</f>
        <v>24</v>
      </c>
      <c r="J7" s="82">
        <f t="shared" si="0"/>
        <v>0</v>
      </c>
      <c r="K7" s="91"/>
      <c r="L7" s="99"/>
      <c r="M7" s="97"/>
      <c r="N7" s="82">
        <f>L7*SUMIFS(Priser!$F$4:$F$15,Priser!$A$4:$A$15,AM7)</f>
        <v>0</v>
      </c>
      <c r="O7" s="82">
        <f t="shared" ref="O7:O69" si="12">AC7+AF7</f>
        <v>0</v>
      </c>
      <c r="Q7" s="82">
        <f t="shared" si="1"/>
        <v>0</v>
      </c>
      <c r="R7" s="82">
        <f t="shared" si="2"/>
        <v>0</v>
      </c>
      <c r="S7" s="82">
        <f t="shared" si="10"/>
        <v>0</v>
      </c>
      <c r="T7" s="82">
        <f t="shared" si="3"/>
        <v>0</v>
      </c>
      <c r="X7" s="82">
        <f t="shared" si="4"/>
        <v>0</v>
      </c>
      <c r="Y7" s="82">
        <f t="shared" ref="Y7:Y69" si="13">X7-Z7</f>
        <v>0</v>
      </c>
      <c r="Z7" s="82">
        <f t="shared" si="5"/>
        <v>0</v>
      </c>
      <c r="AA7" s="82">
        <f t="shared" si="6"/>
        <v>0</v>
      </c>
      <c r="AB7" s="82">
        <f>IF(AA7&gt;=Priser!$H$5,Priser!$I$5,IF(AA7&gt;=Priser!$H$4,Priser!$I$4))</f>
        <v>0</v>
      </c>
      <c r="AC7" s="82">
        <f>AB7*SUMIFS(Priser!$F$4:$F$15,Priser!$A$4:$A$15,$AM7)*Y7</f>
        <v>0</v>
      </c>
      <c r="AD7" s="82">
        <f t="shared" si="7"/>
        <v>0</v>
      </c>
      <c r="AE7" s="82">
        <f>IF(AD7&gt;=Priser!$J$5,Priser!$K$5,IF(AD7&gt;=Priser!$J$4,Priser!$K$4))</f>
        <v>0</v>
      </c>
      <c r="AF7" s="82">
        <f>AE7*SUMIFS(Priser!$F$4:$F$15,Priser!$A$4:$A$15,$AM7)*Z7</f>
        <v>0</v>
      </c>
      <c r="AH7" s="52"/>
      <c r="AJ7" s="82">
        <f>IF(Inmatning!F7="",Inmatning!E7,0)/IF(Inmatning!$F$2=Listor!$B$5,I7,1)</f>
        <v>0</v>
      </c>
      <c r="AK7" s="82">
        <f>Inmatning!F7/IF(Inmatning!$F$2=Listor!$B$5,I7,1)</f>
        <v>0</v>
      </c>
      <c r="AM7" s="74">
        <f t="shared" si="8"/>
        <v>10</v>
      </c>
      <c r="AN7" s="82">
        <f>Indata!$B$8</f>
        <v>0</v>
      </c>
    </row>
    <row r="8" spans="1:40" x14ac:dyDescent="0.25">
      <c r="D8" s="80">
        <f t="shared" si="11"/>
        <v>45203</v>
      </c>
      <c r="E8" s="161"/>
      <c r="F8" s="160"/>
      <c r="G8" s="80"/>
      <c r="H8" s="52">
        <f t="shared" si="9"/>
        <v>0</v>
      </c>
      <c r="I8" s="74">
        <f>24+SUMIFS(Listor!$C$22:$C$23,Listor!$B$22:$B$23,Inmatning!D8)</f>
        <v>24</v>
      </c>
      <c r="J8" s="82">
        <f t="shared" si="0"/>
        <v>0</v>
      </c>
      <c r="K8" s="95"/>
      <c r="L8" s="99"/>
      <c r="M8" s="97"/>
      <c r="N8" s="82">
        <f>L8*SUMIFS(Priser!$F$4:$F$15,Priser!$A$4:$A$15,AM8)</f>
        <v>0</v>
      </c>
      <c r="O8" s="82">
        <f t="shared" si="12"/>
        <v>0</v>
      </c>
      <c r="Q8" s="82">
        <f t="shared" si="1"/>
        <v>0</v>
      </c>
      <c r="R8" s="82">
        <f t="shared" si="2"/>
        <v>0</v>
      </c>
      <c r="S8" s="82">
        <f t="shared" si="10"/>
        <v>0</v>
      </c>
      <c r="T8" s="82">
        <f t="shared" si="3"/>
        <v>0</v>
      </c>
      <c r="X8" s="82">
        <f t="shared" si="4"/>
        <v>0</v>
      </c>
      <c r="Y8" s="82">
        <f t="shared" si="13"/>
        <v>0</v>
      </c>
      <c r="Z8" s="82">
        <f t="shared" si="5"/>
        <v>0</v>
      </c>
      <c r="AA8" s="82">
        <f t="shared" si="6"/>
        <v>0</v>
      </c>
      <c r="AB8" s="82">
        <f>IF(AA8&gt;=Priser!$H$5,Priser!$I$5,IF(AA8&gt;=Priser!$H$4,Priser!$I$4))</f>
        <v>0</v>
      </c>
      <c r="AC8" s="82">
        <f>AB8*SUMIFS(Priser!$F$4:$F$15,Priser!$A$4:$A$15,$AM8)*Y8</f>
        <v>0</v>
      </c>
      <c r="AD8" s="82">
        <f t="shared" si="7"/>
        <v>0</v>
      </c>
      <c r="AE8" s="82">
        <f>IF(AD8&gt;=Priser!$J$5,Priser!$K$5,IF(AD8&gt;=Priser!$J$4,Priser!$K$4))</f>
        <v>0</v>
      </c>
      <c r="AF8" s="82">
        <f>AE8*SUMIFS(Priser!$F$4:$F$15,Priser!$A$4:$A$15,$AM8)*Z8</f>
        <v>0</v>
      </c>
      <c r="AH8" s="52"/>
      <c r="AJ8" s="82">
        <f>IF(Inmatning!F8="",Inmatning!E8,0)/IF(Inmatning!$F$2=Listor!$B$5,I8,1)</f>
        <v>0</v>
      </c>
      <c r="AK8" s="82">
        <f>Inmatning!F8/IF(Inmatning!$F$2=Listor!$B$5,I8,1)</f>
        <v>0</v>
      </c>
      <c r="AM8" s="74">
        <f t="shared" si="8"/>
        <v>10</v>
      </c>
      <c r="AN8" s="82">
        <f>Indata!$B$8</f>
        <v>0</v>
      </c>
    </row>
    <row r="9" spans="1:40" x14ac:dyDescent="0.25">
      <c r="A9" s="74" t="s">
        <v>17</v>
      </c>
      <c r="B9" s="100">
        <f>Indata!B13</f>
        <v>0</v>
      </c>
      <c r="C9" s="101">
        <v>10</v>
      </c>
      <c r="D9" s="80">
        <f t="shared" si="11"/>
        <v>45204</v>
      </c>
      <c r="E9" s="161"/>
      <c r="F9" s="160"/>
      <c r="G9" s="80"/>
      <c r="H9" s="52">
        <f t="shared" si="9"/>
        <v>0</v>
      </c>
      <c r="I9" s="74">
        <f>24+SUMIFS(Listor!$C$22:$C$23,Listor!$B$22:$B$23,Inmatning!D9)</f>
        <v>24</v>
      </c>
      <c r="J9" s="82">
        <f t="shared" si="0"/>
        <v>0</v>
      </c>
      <c r="K9" s="95"/>
      <c r="L9" s="99"/>
      <c r="M9" s="97"/>
      <c r="N9" s="82">
        <f>L9*SUMIFS(Priser!$F$4:$F$15,Priser!$A$4:$A$15,AM9)</f>
        <v>0</v>
      </c>
      <c r="O9" s="82">
        <f t="shared" si="12"/>
        <v>0</v>
      </c>
      <c r="Q9" s="82">
        <f t="shared" si="1"/>
        <v>0</v>
      </c>
      <c r="R9" s="82">
        <f t="shared" si="2"/>
        <v>0</v>
      </c>
      <c r="S9" s="82">
        <f t="shared" si="10"/>
        <v>0</v>
      </c>
      <c r="T9" s="82">
        <f t="shared" si="3"/>
        <v>0</v>
      </c>
      <c r="X9" s="82">
        <f t="shared" si="4"/>
        <v>0</v>
      </c>
      <c r="Y9" s="82">
        <f t="shared" si="13"/>
        <v>0</v>
      </c>
      <c r="Z9" s="82">
        <f t="shared" si="5"/>
        <v>0</v>
      </c>
      <c r="AA9" s="82">
        <f t="shared" si="6"/>
        <v>0</v>
      </c>
      <c r="AB9" s="82">
        <f>IF(AA9&gt;=Priser!$H$5,Priser!$I$5,IF(AA9&gt;=Priser!$H$4,Priser!$I$4))</f>
        <v>0</v>
      </c>
      <c r="AC9" s="82">
        <f>AB9*SUMIFS(Priser!$F$4:$F$15,Priser!$A$4:$A$15,$AM9)*Y9</f>
        <v>0</v>
      </c>
      <c r="AD9" s="82">
        <f t="shared" si="7"/>
        <v>0</v>
      </c>
      <c r="AE9" s="82">
        <f>IF(AD9&gt;=Priser!$J$5,Priser!$K$5,IF(AD9&gt;=Priser!$J$4,Priser!$K$4))</f>
        <v>0</v>
      </c>
      <c r="AF9" s="82">
        <f>AE9*SUMIFS(Priser!$F$4:$F$15,Priser!$A$4:$A$15,$AM9)*Z9</f>
        <v>0</v>
      </c>
      <c r="AH9" s="52"/>
      <c r="AJ9" s="82">
        <f>IF(Inmatning!F9="",Inmatning!E9,0)/IF(Inmatning!$F$2=Listor!$B$5,I9,1)</f>
        <v>0</v>
      </c>
      <c r="AK9" s="82">
        <f>Inmatning!F9/IF(Inmatning!$F$2=Listor!$B$5,I9,1)</f>
        <v>0</v>
      </c>
      <c r="AM9" s="74">
        <f t="shared" si="8"/>
        <v>10</v>
      </c>
      <c r="AN9" s="82">
        <f>Indata!$B$8</f>
        <v>0</v>
      </c>
    </row>
    <row r="10" spans="1:40" x14ac:dyDescent="0.25">
      <c r="A10" s="74" t="s">
        <v>18</v>
      </c>
      <c r="B10" s="102">
        <f>Indata!B14</f>
        <v>0</v>
      </c>
      <c r="C10" s="101">
        <v>11</v>
      </c>
      <c r="D10" s="80">
        <f t="shared" si="11"/>
        <v>45205</v>
      </c>
      <c r="E10" s="161"/>
      <c r="F10" s="160"/>
      <c r="G10" s="80"/>
      <c r="H10" s="52">
        <f t="shared" si="9"/>
        <v>0</v>
      </c>
      <c r="I10" s="74">
        <f>24+SUMIFS(Listor!$C$22:$C$23,Listor!$B$22:$B$23,Inmatning!D10)</f>
        <v>24</v>
      </c>
      <c r="J10" s="82">
        <f t="shared" si="0"/>
        <v>0</v>
      </c>
      <c r="K10" s="95"/>
      <c r="L10" s="99"/>
      <c r="M10" s="97"/>
      <c r="N10" s="82">
        <f>L10*SUMIFS(Priser!$F$4:$F$15,Priser!$A$4:$A$15,AM10)</f>
        <v>0</v>
      </c>
      <c r="O10" s="82">
        <f t="shared" si="12"/>
        <v>0</v>
      </c>
      <c r="P10" s="82"/>
      <c r="Q10" s="82">
        <f t="shared" si="1"/>
        <v>0</v>
      </c>
      <c r="R10" s="82">
        <f t="shared" si="2"/>
        <v>0</v>
      </c>
      <c r="S10" s="82">
        <f t="shared" si="10"/>
        <v>0</v>
      </c>
      <c r="T10" s="82">
        <f t="shared" si="3"/>
        <v>0</v>
      </c>
      <c r="X10" s="82">
        <f t="shared" si="4"/>
        <v>0</v>
      </c>
      <c r="Y10" s="82">
        <f t="shared" si="13"/>
        <v>0</v>
      </c>
      <c r="Z10" s="82">
        <f t="shared" si="5"/>
        <v>0</v>
      </c>
      <c r="AA10" s="82">
        <f t="shared" si="6"/>
        <v>0</v>
      </c>
      <c r="AB10" s="82">
        <f>IF(AA10&gt;=Priser!$H$5,Priser!$I$5,IF(AA10&gt;=Priser!$H$4,Priser!$I$4))</f>
        <v>0</v>
      </c>
      <c r="AC10" s="82">
        <f>AB10*SUMIFS(Priser!$F$4:$F$15,Priser!$A$4:$A$15,$AM10)*Y10</f>
        <v>0</v>
      </c>
      <c r="AD10" s="82">
        <f t="shared" si="7"/>
        <v>0</v>
      </c>
      <c r="AE10" s="82">
        <f>IF(AD10&gt;=Priser!$J$5,Priser!$K$5,IF(AD10&gt;=Priser!$J$4,Priser!$K$4))</f>
        <v>0</v>
      </c>
      <c r="AF10" s="82">
        <f>AE10*SUMIFS(Priser!$F$4:$F$15,Priser!$A$4:$A$15,$AM10)*Z10</f>
        <v>0</v>
      </c>
      <c r="AH10" s="52"/>
      <c r="AJ10" s="82">
        <f>IF(Inmatning!F10="",Inmatning!E10,0)/IF(Inmatning!$F$2=Listor!$B$5,I10,1)</f>
        <v>0</v>
      </c>
      <c r="AK10" s="82">
        <f>Inmatning!F10/IF(Inmatning!$F$2=Listor!$B$5,I10,1)</f>
        <v>0</v>
      </c>
      <c r="AM10" s="74">
        <f t="shared" si="8"/>
        <v>10</v>
      </c>
      <c r="AN10" s="82">
        <f>Indata!$B$8</f>
        <v>0</v>
      </c>
    </row>
    <row r="11" spans="1:40" x14ac:dyDescent="0.25">
      <c r="A11" s="74" t="s">
        <v>19</v>
      </c>
      <c r="B11" s="102">
        <f>Indata!B15</f>
        <v>0</v>
      </c>
      <c r="C11" s="101">
        <v>12</v>
      </c>
      <c r="D11" s="80">
        <f t="shared" si="11"/>
        <v>45206</v>
      </c>
      <c r="E11" s="161"/>
      <c r="F11" s="160"/>
      <c r="G11" s="80"/>
      <c r="H11" s="52">
        <f t="shared" si="9"/>
        <v>0</v>
      </c>
      <c r="I11" s="74">
        <f>24+SUMIFS(Listor!$C$22:$C$23,Listor!$B$22:$B$23,Inmatning!D11)</f>
        <v>24</v>
      </c>
      <c r="J11" s="82">
        <f t="shared" si="0"/>
        <v>0</v>
      </c>
      <c r="K11" s="95"/>
      <c r="L11" s="99"/>
      <c r="M11" s="97"/>
      <c r="N11" s="82">
        <f>L11*SUMIFS(Priser!$F$4:$F$15,Priser!$A$4:$A$15,AM11)</f>
        <v>0</v>
      </c>
      <c r="O11" s="82">
        <f t="shared" si="12"/>
        <v>0</v>
      </c>
      <c r="P11" s="82"/>
      <c r="Q11" s="82">
        <f t="shared" si="1"/>
        <v>0</v>
      </c>
      <c r="R11" s="82">
        <f t="shared" si="2"/>
        <v>0</v>
      </c>
      <c r="S11" s="82">
        <f t="shared" si="10"/>
        <v>0</v>
      </c>
      <c r="T11" s="82">
        <f t="shared" si="3"/>
        <v>0</v>
      </c>
      <c r="X11" s="82">
        <f t="shared" si="4"/>
        <v>0</v>
      </c>
      <c r="Y11" s="82">
        <f t="shared" si="13"/>
        <v>0</v>
      </c>
      <c r="Z11" s="82">
        <f t="shared" si="5"/>
        <v>0</v>
      </c>
      <c r="AA11" s="82">
        <f t="shared" si="6"/>
        <v>0</v>
      </c>
      <c r="AB11" s="82">
        <f>IF(AA11&gt;=Priser!$H$5,Priser!$I$5,IF(AA11&gt;=Priser!$H$4,Priser!$I$4))</f>
        <v>0</v>
      </c>
      <c r="AC11" s="82">
        <f>AB11*SUMIFS(Priser!$F$4:$F$15,Priser!$A$4:$A$15,$AM11)*Y11</f>
        <v>0</v>
      </c>
      <c r="AD11" s="82">
        <f t="shared" si="7"/>
        <v>0</v>
      </c>
      <c r="AE11" s="82">
        <f>IF(AD11&gt;=Priser!$J$5,Priser!$K$5,IF(AD11&gt;=Priser!$J$4,Priser!$K$4))</f>
        <v>0</v>
      </c>
      <c r="AF11" s="82">
        <f>AE11*SUMIFS(Priser!$F$4:$F$15,Priser!$A$4:$A$15,$AM11)*Z11</f>
        <v>0</v>
      </c>
      <c r="AH11" s="52"/>
      <c r="AJ11" s="82">
        <f>IF(Inmatning!F11="",Inmatning!E11,0)/IF(Inmatning!$F$2=Listor!$B$5,I11,1)</f>
        <v>0</v>
      </c>
      <c r="AK11" s="82">
        <f>Inmatning!F11/IF(Inmatning!$F$2=Listor!$B$5,I11,1)</f>
        <v>0</v>
      </c>
      <c r="AM11" s="74">
        <f t="shared" si="8"/>
        <v>10</v>
      </c>
      <c r="AN11" s="82">
        <f>Indata!$B$8</f>
        <v>0</v>
      </c>
    </row>
    <row r="12" spans="1:40" x14ac:dyDescent="0.25">
      <c r="A12" s="74" t="s">
        <v>20</v>
      </c>
      <c r="B12" s="102">
        <f>Indata!B16</f>
        <v>0</v>
      </c>
      <c r="C12" s="101">
        <v>1</v>
      </c>
      <c r="D12" s="80">
        <f t="shared" si="11"/>
        <v>45207</v>
      </c>
      <c r="E12" s="161"/>
      <c r="F12" s="160"/>
      <c r="G12" s="80"/>
      <c r="H12" s="52">
        <f t="shared" si="9"/>
        <v>0</v>
      </c>
      <c r="I12" s="74">
        <f>24+SUMIFS(Listor!$C$22:$C$23,Listor!$B$22:$B$23,Inmatning!D12)</f>
        <v>24</v>
      </c>
      <c r="J12" s="82">
        <f t="shared" si="0"/>
        <v>0</v>
      </c>
      <c r="K12" s="95"/>
      <c r="L12" s="99"/>
      <c r="M12" s="97"/>
      <c r="N12" s="82">
        <f>L12*SUMIFS(Priser!$F$4:$F$15,Priser!$A$4:$A$15,AM12)</f>
        <v>0</v>
      </c>
      <c r="O12" s="82">
        <f t="shared" si="12"/>
        <v>0</v>
      </c>
      <c r="P12" s="82"/>
      <c r="Q12" s="82">
        <f t="shared" si="1"/>
        <v>0</v>
      </c>
      <c r="R12" s="82">
        <f t="shared" si="2"/>
        <v>0</v>
      </c>
      <c r="S12" s="82">
        <f t="shared" si="10"/>
        <v>0</v>
      </c>
      <c r="T12" s="82">
        <f t="shared" si="3"/>
        <v>0</v>
      </c>
      <c r="X12" s="82">
        <f t="shared" si="4"/>
        <v>0</v>
      </c>
      <c r="Y12" s="82">
        <f t="shared" si="13"/>
        <v>0</v>
      </c>
      <c r="Z12" s="82">
        <f t="shared" si="5"/>
        <v>0</v>
      </c>
      <c r="AA12" s="82">
        <f t="shared" si="6"/>
        <v>0</v>
      </c>
      <c r="AB12" s="82">
        <f>IF(AA12&gt;=Priser!$H$5,Priser!$I$5,IF(AA12&gt;=Priser!$H$4,Priser!$I$4))</f>
        <v>0</v>
      </c>
      <c r="AC12" s="82">
        <f>AB12*SUMIFS(Priser!$F$4:$F$15,Priser!$A$4:$A$15,$AM12)*Y12</f>
        <v>0</v>
      </c>
      <c r="AD12" s="82">
        <f t="shared" si="7"/>
        <v>0</v>
      </c>
      <c r="AE12" s="82">
        <f>IF(AD12&gt;=Priser!$J$5,Priser!$K$5,IF(AD12&gt;=Priser!$J$4,Priser!$K$4))</f>
        <v>0</v>
      </c>
      <c r="AF12" s="82">
        <f>AE12*SUMIFS(Priser!$F$4:$F$15,Priser!$A$4:$A$15,$AM12)*Z12</f>
        <v>0</v>
      </c>
      <c r="AH12" s="52"/>
      <c r="AJ12" s="82">
        <f>IF(Inmatning!F12="",Inmatning!E12,0)/IF(Inmatning!$F$2=Listor!$B$5,I12,1)</f>
        <v>0</v>
      </c>
      <c r="AK12" s="82">
        <f>Inmatning!F12/IF(Inmatning!$F$2=Listor!$B$5,I12,1)</f>
        <v>0</v>
      </c>
      <c r="AM12" s="74">
        <f t="shared" si="8"/>
        <v>10</v>
      </c>
      <c r="AN12" s="82">
        <f>Indata!$B$8</f>
        <v>0</v>
      </c>
    </row>
    <row r="13" spans="1:40" x14ac:dyDescent="0.25">
      <c r="A13" s="74" t="s">
        <v>21</v>
      </c>
      <c r="B13" s="102">
        <f>Indata!B17</f>
        <v>0</v>
      </c>
      <c r="C13" s="101">
        <v>2</v>
      </c>
      <c r="D13" s="80">
        <f t="shared" si="11"/>
        <v>45208</v>
      </c>
      <c r="E13" s="161"/>
      <c r="F13" s="160"/>
      <c r="G13" s="80"/>
      <c r="H13" s="52">
        <f t="shared" si="9"/>
        <v>0</v>
      </c>
      <c r="I13" s="74">
        <f>24+SUMIFS(Listor!$C$22:$C$23,Listor!$B$22:$B$23,Inmatning!D13)</f>
        <v>24</v>
      </c>
      <c r="J13" s="82">
        <f t="shared" si="0"/>
        <v>0</v>
      </c>
      <c r="K13" s="91"/>
      <c r="L13" s="99"/>
      <c r="M13" s="97"/>
      <c r="N13" s="82">
        <f>L13*SUMIFS(Priser!$F$4:$F$15,Priser!$A$4:$A$15,AM13)</f>
        <v>0</v>
      </c>
      <c r="O13" s="82">
        <f t="shared" si="12"/>
        <v>0</v>
      </c>
      <c r="Q13" s="82">
        <f t="shared" si="1"/>
        <v>0</v>
      </c>
      <c r="R13" s="82">
        <f t="shared" si="2"/>
        <v>0</v>
      </c>
      <c r="S13" s="82">
        <f t="shared" si="10"/>
        <v>0</v>
      </c>
      <c r="T13" s="82">
        <f t="shared" si="3"/>
        <v>0</v>
      </c>
      <c r="X13" s="82">
        <f t="shared" si="4"/>
        <v>0</v>
      </c>
      <c r="Y13" s="82">
        <f t="shared" si="13"/>
        <v>0</v>
      </c>
      <c r="Z13" s="82">
        <f t="shared" si="5"/>
        <v>0</v>
      </c>
      <c r="AA13" s="82">
        <f t="shared" si="6"/>
        <v>0</v>
      </c>
      <c r="AB13" s="82">
        <f>IF(AA13&gt;=Priser!$H$5,Priser!$I$5,IF(AA13&gt;=Priser!$H$4,Priser!$I$4))</f>
        <v>0</v>
      </c>
      <c r="AC13" s="82">
        <f>AB13*SUMIFS(Priser!$F$4:$F$15,Priser!$A$4:$A$15,$AM13)*Y13</f>
        <v>0</v>
      </c>
      <c r="AD13" s="82">
        <f t="shared" si="7"/>
        <v>0</v>
      </c>
      <c r="AE13" s="82">
        <f>IF(AD13&gt;=Priser!$J$5,Priser!$K$5,IF(AD13&gt;=Priser!$J$4,Priser!$K$4))</f>
        <v>0</v>
      </c>
      <c r="AF13" s="82">
        <f>AE13*SUMIFS(Priser!$F$4:$F$15,Priser!$A$4:$A$15,$AM13)*Z13</f>
        <v>0</v>
      </c>
      <c r="AH13" s="52"/>
      <c r="AJ13" s="82">
        <f>IF(Inmatning!F13="",Inmatning!E13,0)/IF(Inmatning!$F$2=Listor!$B$5,I13,1)</f>
        <v>0</v>
      </c>
      <c r="AK13" s="82">
        <f>Inmatning!F13/IF(Inmatning!$F$2=Listor!$B$5,I13,1)</f>
        <v>0</v>
      </c>
      <c r="AM13" s="74">
        <f t="shared" si="8"/>
        <v>10</v>
      </c>
      <c r="AN13" s="82">
        <f>Indata!$B$8</f>
        <v>0</v>
      </c>
    </row>
    <row r="14" spans="1:40" x14ac:dyDescent="0.25">
      <c r="A14" s="74" t="s">
        <v>22</v>
      </c>
      <c r="B14" s="102">
        <f>Indata!B18</f>
        <v>0</v>
      </c>
      <c r="C14" s="101">
        <v>3</v>
      </c>
      <c r="D14" s="80">
        <f t="shared" si="11"/>
        <v>45209</v>
      </c>
      <c r="E14" s="161"/>
      <c r="F14" s="160"/>
      <c r="G14" s="80"/>
      <c r="H14" s="52">
        <f t="shared" si="9"/>
        <v>0</v>
      </c>
      <c r="I14" s="74">
        <f>24+SUMIFS(Listor!$C$22:$C$23,Listor!$B$22:$B$23,Inmatning!D14)</f>
        <v>24</v>
      </c>
      <c r="J14" s="82">
        <f t="shared" si="0"/>
        <v>0</v>
      </c>
      <c r="K14" s="95"/>
      <c r="L14" s="99"/>
      <c r="M14" s="97"/>
      <c r="N14" s="82">
        <f>L14*SUMIFS(Priser!$F$4:$F$15,Priser!$A$4:$A$15,AM14)</f>
        <v>0</v>
      </c>
      <c r="O14" s="82">
        <f t="shared" si="12"/>
        <v>0</v>
      </c>
      <c r="Q14" s="82">
        <f>B$7</f>
        <v>0</v>
      </c>
      <c r="R14" s="82">
        <f t="shared" si="2"/>
        <v>0</v>
      </c>
      <c r="S14" s="82">
        <f t="shared" si="10"/>
        <v>0</v>
      </c>
      <c r="T14" s="82">
        <f t="shared" si="3"/>
        <v>0</v>
      </c>
      <c r="X14" s="82">
        <f t="shared" si="4"/>
        <v>0</v>
      </c>
      <c r="Y14" s="82">
        <f t="shared" si="13"/>
        <v>0</v>
      </c>
      <c r="Z14" s="82">
        <f t="shared" si="5"/>
        <v>0</v>
      </c>
      <c r="AA14" s="82">
        <f t="shared" si="6"/>
        <v>0</v>
      </c>
      <c r="AB14" s="82">
        <f>IF(AA14&gt;=Priser!$H$5,Priser!$I$5,IF(AA14&gt;=Priser!$H$4,Priser!$I$4))</f>
        <v>0</v>
      </c>
      <c r="AC14" s="82">
        <f>AB14*SUMIFS(Priser!$F$4:$F$15,Priser!$A$4:$A$15,$AM14)*Y14</f>
        <v>0</v>
      </c>
      <c r="AD14" s="82">
        <f t="shared" si="7"/>
        <v>0</v>
      </c>
      <c r="AE14" s="82">
        <f>IF(AD14&gt;=Priser!$J$5,Priser!$K$5,IF(AD14&gt;=Priser!$J$4,Priser!$K$4))</f>
        <v>0</v>
      </c>
      <c r="AF14" s="82">
        <f>AE14*SUMIFS(Priser!$F$4:$F$15,Priser!$A$4:$A$15,$AM14)*Z14</f>
        <v>0</v>
      </c>
      <c r="AH14" s="52"/>
      <c r="AJ14" s="82">
        <f>IF(Inmatning!F14="",Inmatning!E14,0)/IF(Inmatning!$F$2=Listor!$B$5,I14,1)</f>
        <v>0</v>
      </c>
      <c r="AK14" s="82">
        <f>Inmatning!F14/IF(Inmatning!$F$2=Listor!$B$5,I14,1)</f>
        <v>0</v>
      </c>
      <c r="AM14" s="74">
        <f t="shared" si="8"/>
        <v>10</v>
      </c>
      <c r="AN14" s="82">
        <f>Indata!$B$8</f>
        <v>0</v>
      </c>
    </row>
    <row r="15" spans="1:40" x14ac:dyDescent="0.25">
      <c r="A15" s="74" t="s">
        <v>23</v>
      </c>
      <c r="B15" s="102">
        <f>Indata!B19</f>
        <v>0</v>
      </c>
      <c r="C15" s="101">
        <v>4</v>
      </c>
      <c r="D15" s="80">
        <f t="shared" si="11"/>
        <v>45210</v>
      </c>
      <c r="E15" s="161"/>
      <c r="F15" s="160"/>
      <c r="G15" s="80"/>
      <c r="H15" s="52">
        <f t="shared" si="9"/>
        <v>0</v>
      </c>
      <c r="I15" s="74">
        <f>24+SUMIFS(Listor!$C$22:$C$23,Listor!$B$22:$B$23,Inmatning!D15)</f>
        <v>24</v>
      </c>
      <c r="J15" s="82">
        <f t="shared" si="0"/>
        <v>0</v>
      </c>
      <c r="K15" s="103"/>
      <c r="L15" s="99"/>
      <c r="M15" s="97"/>
      <c r="N15" s="82">
        <f>L15*SUMIFS(Priser!$F$4:$F$15,Priser!$A$4:$A$15,AM15)</f>
        <v>0</v>
      </c>
      <c r="O15" s="82">
        <f t="shared" si="12"/>
        <v>0</v>
      </c>
      <c r="P15" s="82"/>
      <c r="Q15" s="82">
        <f t="shared" si="1"/>
        <v>0</v>
      </c>
      <c r="R15" s="82">
        <f t="shared" si="2"/>
        <v>0</v>
      </c>
      <c r="S15" s="82">
        <f t="shared" si="10"/>
        <v>0</v>
      </c>
      <c r="T15" s="82">
        <f t="shared" si="3"/>
        <v>0</v>
      </c>
      <c r="X15" s="82">
        <f t="shared" si="4"/>
        <v>0</v>
      </c>
      <c r="Y15" s="82">
        <f t="shared" si="13"/>
        <v>0</v>
      </c>
      <c r="Z15" s="82">
        <f t="shared" si="5"/>
        <v>0</v>
      </c>
      <c r="AA15" s="82">
        <f t="shared" si="6"/>
        <v>0</v>
      </c>
      <c r="AB15" s="82">
        <f>IF(AA15&gt;=Priser!$H$5,Priser!$I$5,IF(AA15&gt;=Priser!$H$4,Priser!$I$4))</f>
        <v>0</v>
      </c>
      <c r="AC15" s="82">
        <f>AB15*SUMIFS(Priser!$F$4:$F$15,Priser!$A$4:$A$15,$AM15)*Y15</f>
        <v>0</v>
      </c>
      <c r="AD15" s="82">
        <f t="shared" si="7"/>
        <v>0</v>
      </c>
      <c r="AE15" s="82">
        <f>IF(AD15&gt;=Priser!$J$5,Priser!$K$5,IF(AD15&gt;=Priser!$J$4,Priser!$K$4))</f>
        <v>0</v>
      </c>
      <c r="AF15" s="82">
        <f>AE15*SUMIFS(Priser!$F$4:$F$15,Priser!$A$4:$A$15,$AM15)*Z15</f>
        <v>0</v>
      </c>
      <c r="AH15" s="52"/>
      <c r="AJ15" s="82">
        <f>IF(Inmatning!F15="",Inmatning!E15,0)/IF(Inmatning!$F$2=Listor!$B$5,I15,1)</f>
        <v>0</v>
      </c>
      <c r="AK15" s="82">
        <f>Inmatning!F15/IF(Inmatning!$F$2=Listor!$B$5,I15,1)</f>
        <v>0</v>
      </c>
      <c r="AM15" s="74">
        <f t="shared" si="8"/>
        <v>10</v>
      </c>
      <c r="AN15" s="82">
        <f>Indata!$B$8</f>
        <v>0</v>
      </c>
    </row>
    <row r="16" spans="1:40" x14ac:dyDescent="0.25">
      <c r="A16" s="74" t="s">
        <v>6</v>
      </c>
      <c r="B16" s="102">
        <f>Indata!B20</f>
        <v>0</v>
      </c>
      <c r="C16" s="101">
        <v>5</v>
      </c>
      <c r="D16" s="80">
        <f t="shared" si="11"/>
        <v>45211</v>
      </c>
      <c r="E16" s="161"/>
      <c r="F16" s="160"/>
      <c r="G16" s="80"/>
      <c r="H16" s="52">
        <f t="shared" si="9"/>
        <v>0</v>
      </c>
      <c r="I16" s="74">
        <f>24+SUMIFS(Listor!$C$22:$C$23,Listor!$B$22:$B$23,Inmatning!D16)</f>
        <v>24</v>
      </c>
      <c r="J16" s="82">
        <f t="shared" si="0"/>
        <v>0</v>
      </c>
      <c r="K16" s="103"/>
      <c r="L16" s="99"/>
      <c r="M16" s="97"/>
      <c r="N16" s="82">
        <f>L16*SUMIFS(Priser!$F$4:$F$15,Priser!$A$4:$A$15,AM16)</f>
        <v>0</v>
      </c>
      <c r="O16" s="82">
        <f t="shared" si="12"/>
        <v>0</v>
      </c>
      <c r="P16" s="82"/>
      <c r="Q16" s="82">
        <f t="shared" si="1"/>
        <v>0</v>
      </c>
      <c r="R16" s="82">
        <f t="shared" si="2"/>
        <v>0</v>
      </c>
      <c r="S16" s="82">
        <f t="shared" si="10"/>
        <v>0</v>
      </c>
      <c r="T16" s="82">
        <f t="shared" si="3"/>
        <v>0</v>
      </c>
      <c r="X16" s="82">
        <f t="shared" si="4"/>
        <v>0</v>
      </c>
      <c r="Y16" s="82">
        <f t="shared" si="13"/>
        <v>0</v>
      </c>
      <c r="Z16" s="82">
        <f t="shared" si="5"/>
        <v>0</v>
      </c>
      <c r="AA16" s="82">
        <f t="shared" si="6"/>
        <v>0</v>
      </c>
      <c r="AB16" s="82">
        <f>IF(AA16&gt;=Priser!$H$5,Priser!$I$5,IF(AA16&gt;=Priser!$H$4,Priser!$I$4))</f>
        <v>0</v>
      </c>
      <c r="AC16" s="82">
        <f>AB16*SUMIFS(Priser!$F$4:$F$15,Priser!$A$4:$A$15,$AM16)*Y16</f>
        <v>0</v>
      </c>
      <c r="AD16" s="82">
        <f t="shared" si="7"/>
        <v>0</v>
      </c>
      <c r="AE16" s="82">
        <f>IF(AD16&gt;=Priser!$J$5,Priser!$K$5,IF(AD16&gt;=Priser!$J$4,Priser!$K$4))</f>
        <v>0</v>
      </c>
      <c r="AF16" s="82">
        <f>AE16*SUMIFS(Priser!$F$4:$F$15,Priser!$A$4:$A$15,$AM16)*Z16</f>
        <v>0</v>
      </c>
      <c r="AH16" s="52"/>
      <c r="AJ16" s="82">
        <f>IF(Inmatning!F16="",Inmatning!E16,0)/IF(Inmatning!$F$2=Listor!$B$5,I16,1)</f>
        <v>0</v>
      </c>
      <c r="AK16" s="82">
        <f>Inmatning!F16/IF(Inmatning!$F$2=Listor!$B$5,I16,1)</f>
        <v>0</v>
      </c>
      <c r="AM16" s="74">
        <f t="shared" si="8"/>
        <v>10</v>
      </c>
      <c r="AN16" s="82">
        <f>Indata!$B$8</f>
        <v>0</v>
      </c>
    </row>
    <row r="17" spans="1:40" x14ac:dyDescent="0.25">
      <c r="A17" s="74" t="s">
        <v>7</v>
      </c>
      <c r="B17" s="102">
        <f>Indata!B21</f>
        <v>0</v>
      </c>
      <c r="C17" s="101">
        <v>6</v>
      </c>
      <c r="D17" s="80">
        <f t="shared" si="11"/>
        <v>45212</v>
      </c>
      <c r="E17" s="161"/>
      <c r="F17" s="160"/>
      <c r="G17" s="80"/>
      <c r="H17" s="52">
        <f t="shared" si="9"/>
        <v>0</v>
      </c>
      <c r="I17" s="74">
        <f>24+SUMIFS(Listor!$C$22:$C$23,Listor!$B$22:$B$23,Inmatning!D17)</f>
        <v>24</v>
      </c>
      <c r="J17" s="82">
        <f t="shared" si="0"/>
        <v>0</v>
      </c>
      <c r="K17" s="103"/>
      <c r="L17" s="99"/>
      <c r="M17" s="97"/>
      <c r="N17" s="82">
        <f>L17*SUMIFS(Priser!$F$4:$F$15,Priser!$A$4:$A$15,AM17)</f>
        <v>0</v>
      </c>
      <c r="O17" s="82">
        <f t="shared" si="12"/>
        <v>0</v>
      </c>
      <c r="P17" s="82"/>
      <c r="Q17" s="82">
        <f t="shared" si="1"/>
        <v>0</v>
      </c>
      <c r="R17" s="82">
        <f t="shared" si="2"/>
        <v>0</v>
      </c>
      <c r="S17" s="82">
        <f t="shared" si="10"/>
        <v>0</v>
      </c>
      <c r="T17" s="82">
        <f t="shared" si="3"/>
        <v>0</v>
      </c>
      <c r="X17" s="82">
        <f t="shared" si="4"/>
        <v>0</v>
      </c>
      <c r="Y17" s="82">
        <f t="shared" si="13"/>
        <v>0</v>
      </c>
      <c r="Z17" s="82">
        <f t="shared" si="5"/>
        <v>0</v>
      </c>
      <c r="AA17" s="82">
        <f t="shared" si="6"/>
        <v>0</v>
      </c>
      <c r="AB17" s="82">
        <f>IF(AA17&gt;=Priser!$H$5,Priser!$I$5,IF(AA17&gt;=Priser!$H$4,Priser!$I$4))</f>
        <v>0</v>
      </c>
      <c r="AC17" s="82">
        <f>AB17*SUMIFS(Priser!$F$4:$F$15,Priser!$A$4:$A$15,$AM17)*Y17</f>
        <v>0</v>
      </c>
      <c r="AD17" s="82">
        <f t="shared" si="7"/>
        <v>0</v>
      </c>
      <c r="AE17" s="82">
        <f>IF(AD17&gt;=Priser!$J$5,Priser!$K$5,IF(AD17&gt;=Priser!$J$4,Priser!$K$4))</f>
        <v>0</v>
      </c>
      <c r="AF17" s="82">
        <f>AE17*SUMIFS(Priser!$F$4:$F$15,Priser!$A$4:$A$15,$AM17)*Z17</f>
        <v>0</v>
      </c>
      <c r="AH17" s="52"/>
      <c r="AJ17" s="82">
        <f>IF(Inmatning!F17="",Inmatning!E17,0)/IF(Inmatning!$F$2=Listor!$B$5,I17,1)</f>
        <v>0</v>
      </c>
      <c r="AK17" s="82">
        <f>Inmatning!F17/IF(Inmatning!$F$2=Listor!$B$5,I17,1)</f>
        <v>0</v>
      </c>
      <c r="AM17" s="74">
        <f t="shared" si="8"/>
        <v>10</v>
      </c>
      <c r="AN17" s="82">
        <f>Indata!$B$8</f>
        <v>0</v>
      </c>
    </row>
    <row r="18" spans="1:40" x14ac:dyDescent="0.25">
      <c r="A18" s="74" t="s">
        <v>8</v>
      </c>
      <c r="B18" s="102">
        <f>Indata!B22</f>
        <v>0</v>
      </c>
      <c r="C18" s="101">
        <v>7</v>
      </c>
      <c r="D18" s="80">
        <f t="shared" si="11"/>
        <v>45213</v>
      </c>
      <c r="E18" s="161"/>
      <c r="F18" s="160"/>
      <c r="G18" s="80"/>
      <c r="H18" s="52">
        <f t="shared" si="9"/>
        <v>0</v>
      </c>
      <c r="I18" s="74">
        <f>24+SUMIFS(Listor!$C$22:$C$23,Listor!$B$22:$B$23,Inmatning!D18)</f>
        <v>24</v>
      </c>
      <c r="J18" s="82">
        <f t="shared" si="0"/>
        <v>0</v>
      </c>
      <c r="K18" s="103"/>
      <c r="L18" s="99"/>
      <c r="M18" s="97"/>
      <c r="N18" s="82">
        <f>L18*SUMIFS(Priser!$F$4:$F$15,Priser!$A$4:$A$15,AM18)</f>
        <v>0</v>
      </c>
      <c r="O18" s="82">
        <f t="shared" si="12"/>
        <v>0</v>
      </c>
      <c r="P18" s="82"/>
      <c r="Q18" s="82">
        <f t="shared" si="1"/>
        <v>0</v>
      </c>
      <c r="R18" s="82">
        <f t="shared" si="2"/>
        <v>0</v>
      </c>
      <c r="S18" s="82">
        <f t="shared" si="10"/>
        <v>0</v>
      </c>
      <c r="T18" s="82">
        <f t="shared" si="3"/>
        <v>0</v>
      </c>
      <c r="X18" s="82">
        <f t="shared" si="4"/>
        <v>0</v>
      </c>
      <c r="Y18" s="82">
        <f t="shared" si="13"/>
        <v>0</v>
      </c>
      <c r="Z18" s="82">
        <f t="shared" si="5"/>
        <v>0</v>
      </c>
      <c r="AA18" s="82">
        <f t="shared" si="6"/>
        <v>0</v>
      </c>
      <c r="AB18" s="82">
        <f>IF(AA18&gt;=Priser!$H$5,Priser!$I$5,IF(AA18&gt;=Priser!$H$4,Priser!$I$4))</f>
        <v>0</v>
      </c>
      <c r="AC18" s="82">
        <f>AB18*SUMIFS(Priser!$F$4:$F$15,Priser!$A$4:$A$15,$AM18)*Y18</f>
        <v>0</v>
      </c>
      <c r="AD18" s="82">
        <f t="shared" si="7"/>
        <v>0</v>
      </c>
      <c r="AE18" s="82">
        <f>IF(AD18&gt;=Priser!$J$5,Priser!$K$5,IF(AD18&gt;=Priser!$J$4,Priser!$K$4))</f>
        <v>0</v>
      </c>
      <c r="AF18" s="82">
        <f>AE18*SUMIFS(Priser!$F$4:$F$15,Priser!$A$4:$A$15,$AM18)*Z18</f>
        <v>0</v>
      </c>
      <c r="AH18" s="52"/>
      <c r="AJ18" s="82">
        <f>IF(Inmatning!F18="",Inmatning!E18,0)/IF(Inmatning!$F$2=Listor!$B$5,I18,1)</f>
        <v>0</v>
      </c>
      <c r="AK18" s="82">
        <f>Inmatning!F18/IF(Inmatning!$F$2=Listor!$B$5,I18,1)</f>
        <v>0</v>
      </c>
      <c r="AM18" s="74">
        <f t="shared" si="8"/>
        <v>10</v>
      </c>
      <c r="AN18" s="82">
        <f>Indata!$B$8</f>
        <v>0</v>
      </c>
    </row>
    <row r="19" spans="1:40" x14ac:dyDescent="0.25">
      <c r="A19" s="74" t="s">
        <v>9</v>
      </c>
      <c r="B19" s="102">
        <f>Indata!B23</f>
        <v>0</v>
      </c>
      <c r="C19" s="101">
        <v>8</v>
      </c>
      <c r="D19" s="80">
        <f t="shared" si="11"/>
        <v>45214</v>
      </c>
      <c r="E19" s="161"/>
      <c r="F19" s="160"/>
      <c r="G19" s="80"/>
      <c r="H19" s="52">
        <f t="shared" si="9"/>
        <v>0</v>
      </c>
      <c r="I19" s="74">
        <f>24+SUMIFS(Listor!$C$22:$C$23,Listor!$B$22:$B$23,Inmatning!D19)</f>
        <v>24</v>
      </c>
      <c r="J19" s="82">
        <f t="shared" si="0"/>
        <v>0</v>
      </c>
      <c r="K19" s="103"/>
      <c r="L19" s="99"/>
      <c r="M19" s="97"/>
      <c r="N19" s="82">
        <f>L19*SUMIFS(Priser!$F$4:$F$15,Priser!$A$4:$A$15,AM19)</f>
        <v>0</v>
      </c>
      <c r="O19" s="82">
        <f t="shared" si="12"/>
        <v>0</v>
      </c>
      <c r="P19" s="82"/>
      <c r="Q19" s="82">
        <f t="shared" si="1"/>
        <v>0</v>
      </c>
      <c r="R19" s="82">
        <f t="shared" si="2"/>
        <v>0</v>
      </c>
      <c r="S19" s="82">
        <f t="shared" si="10"/>
        <v>0</v>
      </c>
      <c r="T19" s="82">
        <f t="shared" si="3"/>
        <v>0</v>
      </c>
      <c r="X19" s="82">
        <f t="shared" si="4"/>
        <v>0</v>
      </c>
      <c r="Y19" s="82">
        <f t="shared" si="13"/>
        <v>0</v>
      </c>
      <c r="Z19" s="82">
        <f t="shared" si="5"/>
        <v>0</v>
      </c>
      <c r="AA19" s="82">
        <f t="shared" si="6"/>
        <v>0</v>
      </c>
      <c r="AB19" s="82">
        <f>IF(AA19&gt;=Priser!$H$5,Priser!$I$5,IF(AA19&gt;=Priser!$H$4,Priser!$I$4))</f>
        <v>0</v>
      </c>
      <c r="AC19" s="82">
        <f>AB19*SUMIFS(Priser!$F$4:$F$15,Priser!$A$4:$A$15,$AM19)*Y19</f>
        <v>0</v>
      </c>
      <c r="AD19" s="82">
        <f t="shared" si="7"/>
        <v>0</v>
      </c>
      <c r="AE19" s="82">
        <f>IF(AD19&gt;=Priser!$J$5,Priser!$K$5,IF(AD19&gt;=Priser!$J$4,Priser!$K$4))</f>
        <v>0</v>
      </c>
      <c r="AF19" s="82">
        <f>AE19*SUMIFS(Priser!$F$4:$F$15,Priser!$A$4:$A$15,$AM19)*Z19</f>
        <v>0</v>
      </c>
      <c r="AH19" s="52"/>
      <c r="AJ19" s="82">
        <f>IF(Inmatning!F19="",Inmatning!E19,0)/IF(Inmatning!$F$2=Listor!$B$5,I19,1)</f>
        <v>0</v>
      </c>
      <c r="AK19" s="82">
        <f>Inmatning!F19/IF(Inmatning!$F$2=Listor!$B$5,I19,1)</f>
        <v>0</v>
      </c>
      <c r="AM19" s="74">
        <f t="shared" si="8"/>
        <v>10</v>
      </c>
      <c r="AN19" s="82">
        <f>Indata!$B$8</f>
        <v>0</v>
      </c>
    </row>
    <row r="20" spans="1:40" x14ac:dyDescent="0.25">
      <c r="A20" s="74" t="s">
        <v>10</v>
      </c>
      <c r="B20" s="104">
        <f>Indata!B24</f>
        <v>0</v>
      </c>
      <c r="C20" s="101">
        <v>9</v>
      </c>
      <c r="D20" s="80">
        <f t="shared" si="11"/>
        <v>45215</v>
      </c>
      <c r="E20" s="161"/>
      <c r="F20" s="160"/>
      <c r="G20" s="80"/>
      <c r="H20" s="52">
        <f t="shared" si="9"/>
        <v>0</v>
      </c>
      <c r="I20" s="74">
        <f>24+SUMIFS(Listor!$C$22:$C$23,Listor!$B$22:$B$23,Inmatning!D20)</f>
        <v>24</v>
      </c>
      <c r="J20" s="82">
        <f t="shared" si="0"/>
        <v>0</v>
      </c>
      <c r="K20" s="103"/>
      <c r="L20" s="99"/>
      <c r="M20" s="97"/>
      <c r="N20" s="82">
        <f>L20*SUMIFS(Priser!$F$4:$F$15,Priser!$A$4:$A$15,AM20)</f>
        <v>0</v>
      </c>
      <c r="O20" s="82">
        <f t="shared" si="12"/>
        <v>0</v>
      </c>
      <c r="P20" s="82"/>
      <c r="Q20" s="82">
        <f t="shared" si="1"/>
        <v>0</v>
      </c>
      <c r="R20" s="82">
        <f t="shared" si="2"/>
        <v>0</v>
      </c>
      <c r="S20" s="82">
        <f t="shared" si="10"/>
        <v>0</v>
      </c>
      <c r="T20" s="82">
        <f t="shared" si="3"/>
        <v>0</v>
      </c>
      <c r="X20" s="82">
        <f t="shared" si="4"/>
        <v>0</v>
      </c>
      <c r="Y20" s="82">
        <f t="shared" si="13"/>
        <v>0</v>
      </c>
      <c r="Z20" s="82">
        <f t="shared" si="5"/>
        <v>0</v>
      </c>
      <c r="AA20" s="82">
        <f t="shared" si="6"/>
        <v>0</v>
      </c>
      <c r="AB20" s="82">
        <f>IF(AA20&gt;=Priser!$H$5,Priser!$I$5,IF(AA20&gt;=Priser!$H$4,Priser!$I$4))</f>
        <v>0</v>
      </c>
      <c r="AC20" s="82">
        <f>AB20*SUMIFS(Priser!$F$4:$F$15,Priser!$A$4:$A$15,$AM20)*Y20</f>
        <v>0</v>
      </c>
      <c r="AD20" s="82">
        <f t="shared" si="7"/>
        <v>0</v>
      </c>
      <c r="AE20" s="82">
        <f>IF(AD20&gt;=Priser!$J$5,Priser!$K$5,IF(AD20&gt;=Priser!$J$4,Priser!$K$4))</f>
        <v>0</v>
      </c>
      <c r="AF20" s="82">
        <f>AE20*SUMIFS(Priser!$F$4:$F$15,Priser!$A$4:$A$15,$AM20)*Z20</f>
        <v>0</v>
      </c>
      <c r="AH20" s="52"/>
      <c r="AJ20" s="82">
        <f>IF(Inmatning!F20="",Inmatning!E20,0)/IF(Inmatning!$F$2=Listor!$B$5,I20,1)</f>
        <v>0</v>
      </c>
      <c r="AK20" s="82">
        <f>Inmatning!F20/IF(Inmatning!$F$2=Listor!$B$5,I20,1)</f>
        <v>0</v>
      </c>
      <c r="AM20" s="74">
        <f t="shared" si="8"/>
        <v>10</v>
      </c>
      <c r="AN20" s="82">
        <f>Indata!$B$8</f>
        <v>0</v>
      </c>
    </row>
    <row r="21" spans="1:40" x14ac:dyDescent="0.25">
      <c r="D21" s="80">
        <f t="shared" si="11"/>
        <v>45216</v>
      </c>
      <c r="E21" s="161"/>
      <c r="F21" s="160"/>
      <c r="G21" s="80"/>
      <c r="H21" s="52">
        <f t="shared" si="9"/>
        <v>0</v>
      </c>
      <c r="I21" s="74">
        <f>24+SUMIFS(Listor!$C$22:$C$23,Listor!$B$22:$B$23,Inmatning!D21)</f>
        <v>24</v>
      </c>
      <c r="J21" s="82">
        <f t="shared" si="0"/>
        <v>0</v>
      </c>
      <c r="K21" s="103"/>
      <c r="L21" s="99"/>
      <c r="M21" s="97"/>
      <c r="N21" s="82">
        <f>L21*SUMIFS(Priser!$F$4:$F$15,Priser!$A$4:$A$15,AM21)</f>
        <v>0</v>
      </c>
      <c r="O21" s="82">
        <f t="shared" si="12"/>
        <v>0</v>
      </c>
      <c r="P21" s="82"/>
      <c r="Q21" s="82">
        <f t="shared" si="1"/>
        <v>0</v>
      </c>
      <c r="R21" s="82">
        <f t="shared" si="2"/>
        <v>0</v>
      </c>
      <c r="S21" s="82">
        <f t="shared" si="10"/>
        <v>0</v>
      </c>
      <c r="T21" s="82">
        <f t="shared" si="3"/>
        <v>0</v>
      </c>
      <c r="X21" s="82">
        <f t="shared" si="4"/>
        <v>0</v>
      </c>
      <c r="Y21" s="82">
        <f t="shared" si="13"/>
        <v>0</v>
      </c>
      <c r="Z21" s="82">
        <f t="shared" si="5"/>
        <v>0</v>
      </c>
      <c r="AA21" s="82">
        <f t="shared" si="6"/>
        <v>0</v>
      </c>
      <c r="AB21" s="82">
        <f>IF(AA21&gt;=Priser!$H$5,Priser!$I$5,IF(AA21&gt;=Priser!$H$4,Priser!$I$4))</f>
        <v>0</v>
      </c>
      <c r="AC21" s="82">
        <f>AB21*SUMIFS(Priser!$F$4:$F$15,Priser!$A$4:$A$15,$AM21)*Y21</f>
        <v>0</v>
      </c>
      <c r="AD21" s="82">
        <f t="shared" si="7"/>
        <v>0</v>
      </c>
      <c r="AE21" s="82">
        <f>IF(AD21&gt;=Priser!$J$5,Priser!$K$5,IF(AD21&gt;=Priser!$J$4,Priser!$K$4))</f>
        <v>0</v>
      </c>
      <c r="AF21" s="82">
        <f>AE21*SUMIFS(Priser!$F$4:$F$15,Priser!$A$4:$A$15,$AM21)*Z21</f>
        <v>0</v>
      </c>
      <c r="AH21" s="52"/>
      <c r="AJ21" s="82">
        <f>IF(Inmatning!F21="",Inmatning!E21,0)/IF(Inmatning!$F$2=Listor!$B$5,I21,1)</f>
        <v>0</v>
      </c>
      <c r="AK21" s="82">
        <f>Inmatning!F21/IF(Inmatning!$F$2=Listor!$B$5,I21,1)</f>
        <v>0</v>
      </c>
      <c r="AM21" s="74">
        <f t="shared" si="8"/>
        <v>10</v>
      </c>
      <c r="AN21" s="82">
        <f>Indata!$B$8</f>
        <v>0</v>
      </c>
    </row>
    <row r="22" spans="1:40" x14ac:dyDescent="0.25">
      <c r="D22" s="80">
        <f t="shared" si="11"/>
        <v>45217</v>
      </c>
      <c r="E22" s="161"/>
      <c r="F22" s="160"/>
      <c r="G22" s="80"/>
      <c r="H22" s="52">
        <f t="shared" si="9"/>
        <v>0</v>
      </c>
      <c r="I22" s="74">
        <f>24+SUMIFS(Listor!$C$22:$C$23,Listor!$B$22:$B$23,Inmatning!D22)</f>
        <v>24</v>
      </c>
      <c r="J22" s="82">
        <f t="shared" si="0"/>
        <v>0</v>
      </c>
      <c r="K22" s="103"/>
      <c r="L22" s="99"/>
      <c r="M22" s="97"/>
      <c r="N22" s="82">
        <f>L22*SUMIFS(Priser!$F$4:$F$15,Priser!$A$4:$A$15,AM22)</f>
        <v>0</v>
      </c>
      <c r="O22" s="82">
        <f t="shared" si="12"/>
        <v>0</v>
      </c>
      <c r="P22" s="82"/>
      <c r="Q22" s="82">
        <f t="shared" si="1"/>
        <v>0</v>
      </c>
      <c r="R22" s="82">
        <f t="shared" si="2"/>
        <v>0</v>
      </c>
      <c r="S22" s="82">
        <f t="shared" si="10"/>
        <v>0</v>
      </c>
      <c r="T22" s="82">
        <f t="shared" si="3"/>
        <v>0</v>
      </c>
      <c r="X22" s="82">
        <f t="shared" si="4"/>
        <v>0</v>
      </c>
      <c r="Y22" s="82">
        <f t="shared" si="13"/>
        <v>0</v>
      </c>
      <c r="Z22" s="82">
        <f t="shared" si="5"/>
        <v>0</v>
      </c>
      <c r="AA22" s="82">
        <f t="shared" si="6"/>
        <v>0</v>
      </c>
      <c r="AB22" s="82">
        <f>IF(AA22&gt;=Priser!$H$5,Priser!$I$5,IF(AA22&gt;=Priser!$H$4,Priser!$I$4))</f>
        <v>0</v>
      </c>
      <c r="AC22" s="82">
        <f>AB22*SUMIFS(Priser!$F$4:$F$15,Priser!$A$4:$A$15,$AM22)*Y22</f>
        <v>0</v>
      </c>
      <c r="AD22" s="82">
        <f t="shared" si="7"/>
        <v>0</v>
      </c>
      <c r="AE22" s="82">
        <f>IF(AD22&gt;=Priser!$J$5,Priser!$K$5,IF(AD22&gt;=Priser!$J$4,Priser!$K$4))</f>
        <v>0</v>
      </c>
      <c r="AF22" s="82">
        <f>AE22*SUMIFS(Priser!$F$4:$F$15,Priser!$A$4:$A$15,$AM22)*Z22</f>
        <v>0</v>
      </c>
      <c r="AH22" s="52"/>
      <c r="AJ22" s="82">
        <f>IF(Inmatning!F22="",Inmatning!E22,0)/IF(Inmatning!$F$2=Listor!$B$5,I22,1)</f>
        <v>0</v>
      </c>
      <c r="AK22" s="82">
        <f>Inmatning!F22/IF(Inmatning!$F$2=Listor!$B$5,I22,1)</f>
        <v>0</v>
      </c>
      <c r="AM22" s="74">
        <f t="shared" si="8"/>
        <v>10</v>
      </c>
      <c r="AN22" s="82">
        <f>Indata!$B$8</f>
        <v>0</v>
      </c>
    </row>
    <row r="23" spans="1:40" x14ac:dyDescent="0.25">
      <c r="D23" s="80">
        <f t="shared" si="11"/>
        <v>45218</v>
      </c>
      <c r="E23" s="161"/>
      <c r="F23" s="160"/>
      <c r="G23" s="80"/>
      <c r="H23" s="52">
        <f t="shared" si="9"/>
        <v>0</v>
      </c>
      <c r="I23" s="74">
        <f>24+SUMIFS(Listor!$C$22:$C$23,Listor!$B$22:$B$23,Inmatning!D23)</f>
        <v>24</v>
      </c>
      <c r="J23" s="82">
        <f t="shared" si="0"/>
        <v>0</v>
      </c>
      <c r="K23" s="103"/>
      <c r="L23" s="99"/>
      <c r="M23" s="97"/>
      <c r="N23" s="82">
        <f>L23*SUMIFS(Priser!$F$4:$F$15,Priser!$A$4:$A$15,AM23)</f>
        <v>0</v>
      </c>
      <c r="O23" s="82">
        <f t="shared" si="12"/>
        <v>0</v>
      </c>
      <c r="P23" s="82"/>
      <c r="Q23" s="82">
        <f t="shared" si="1"/>
        <v>0</v>
      </c>
      <c r="R23" s="82">
        <f t="shared" si="2"/>
        <v>0</v>
      </c>
      <c r="S23" s="82">
        <f t="shared" si="10"/>
        <v>0</v>
      </c>
      <c r="T23" s="82">
        <f t="shared" si="3"/>
        <v>0</v>
      </c>
      <c r="X23" s="82">
        <f t="shared" si="4"/>
        <v>0</v>
      </c>
      <c r="Y23" s="82">
        <f t="shared" si="13"/>
        <v>0</v>
      </c>
      <c r="Z23" s="82">
        <f t="shared" si="5"/>
        <v>0</v>
      </c>
      <c r="AA23" s="82">
        <f t="shared" si="6"/>
        <v>0</v>
      </c>
      <c r="AB23" s="82">
        <f>IF(AA23&gt;=Priser!$H$5,Priser!$I$5,IF(AA23&gt;=Priser!$H$4,Priser!$I$4))</f>
        <v>0</v>
      </c>
      <c r="AC23" s="82">
        <f>AB23*SUMIFS(Priser!$F$4:$F$15,Priser!$A$4:$A$15,$AM23)*Y23</f>
        <v>0</v>
      </c>
      <c r="AD23" s="82">
        <f t="shared" si="7"/>
        <v>0</v>
      </c>
      <c r="AE23" s="82">
        <f>IF(AD23&gt;=Priser!$J$5,Priser!$K$5,IF(AD23&gt;=Priser!$J$4,Priser!$K$4))</f>
        <v>0</v>
      </c>
      <c r="AF23" s="82">
        <f>AE23*SUMIFS(Priser!$F$4:$F$15,Priser!$A$4:$A$15,$AM23)*Z23</f>
        <v>0</v>
      </c>
      <c r="AH23" s="52"/>
      <c r="AJ23" s="82">
        <f>IF(Inmatning!F23="",Inmatning!E23,0)/IF(Inmatning!$F$2=Listor!$B$5,I23,1)</f>
        <v>0</v>
      </c>
      <c r="AK23" s="82">
        <f>Inmatning!F23/IF(Inmatning!$F$2=Listor!$B$5,I23,1)</f>
        <v>0</v>
      </c>
      <c r="AM23" s="74">
        <f t="shared" si="8"/>
        <v>10</v>
      </c>
      <c r="AN23" s="82">
        <f>Indata!$B$8</f>
        <v>0</v>
      </c>
    </row>
    <row r="24" spans="1:40" x14ac:dyDescent="0.25">
      <c r="D24" s="80">
        <f t="shared" si="11"/>
        <v>45219</v>
      </c>
      <c r="E24" s="161"/>
      <c r="F24" s="160"/>
      <c r="G24" s="80"/>
      <c r="H24" s="52">
        <f t="shared" si="9"/>
        <v>0</v>
      </c>
      <c r="I24" s="74">
        <f>24+SUMIFS(Listor!$C$22:$C$23,Listor!$B$22:$B$23,Inmatning!D24)</f>
        <v>24</v>
      </c>
      <c r="J24" s="82">
        <f t="shared" si="0"/>
        <v>0</v>
      </c>
      <c r="K24" s="103"/>
      <c r="L24" s="99"/>
      <c r="M24" s="97"/>
      <c r="N24" s="82">
        <f>L24*SUMIFS(Priser!$F$4:$F$15,Priser!$A$4:$A$15,AM24)</f>
        <v>0</v>
      </c>
      <c r="O24" s="82">
        <f t="shared" si="12"/>
        <v>0</v>
      </c>
      <c r="P24" s="82"/>
      <c r="Q24" s="82">
        <f t="shared" si="1"/>
        <v>0</v>
      </c>
      <c r="R24" s="82">
        <f t="shared" si="2"/>
        <v>0</v>
      </c>
      <c r="S24" s="82">
        <f t="shared" si="10"/>
        <v>0</v>
      </c>
      <c r="T24" s="82">
        <f t="shared" si="3"/>
        <v>0</v>
      </c>
      <c r="X24" s="82">
        <f t="shared" si="4"/>
        <v>0</v>
      </c>
      <c r="Y24" s="82">
        <f t="shared" si="13"/>
        <v>0</v>
      </c>
      <c r="Z24" s="82">
        <f t="shared" si="5"/>
        <v>0</v>
      </c>
      <c r="AA24" s="82">
        <f t="shared" si="6"/>
        <v>0</v>
      </c>
      <c r="AB24" s="82">
        <f>IF(AA24&gt;=Priser!$H$5,Priser!$I$5,IF(AA24&gt;=Priser!$H$4,Priser!$I$4))</f>
        <v>0</v>
      </c>
      <c r="AC24" s="82">
        <f>AB24*SUMIFS(Priser!$F$4:$F$15,Priser!$A$4:$A$15,$AM24)*Y24</f>
        <v>0</v>
      </c>
      <c r="AD24" s="82">
        <f t="shared" si="7"/>
        <v>0</v>
      </c>
      <c r="AE24" s="82">
        <f>IF(AD24&gt;=Priser!$J$5,Priser!$K$5,IF(AD24&gt;=Priser!$J$4,Priser!$K$4))</f>
        <v>0</v>
      </c>
      <c r="AF24" s="82">
        <f>AE24*SUMIFS(Priser!$F$4:$F$15,Priser!$A$4:$A$15,$AM24)*Z24</f>
        <v>0</v>
      </c>
      <c r="AH24" s="52"/>
      <c r="AJ24" s="82">
        <f>IF(Inmatning!F24="",Inmatning!E24,0)/IF(Inmatning!$F$2=Listor!$B$5,I24,1)</f>
        <v>0</v>
      </c>
      <c r="AK24" s="82">
        <f>Inmatning!F24/IF(Inmatning!$F$2=Listor!$B$5,I24,1)</f>
        <v>0</v>
      </c>
      <c r="AM24" s="74">
        <f t="shared" si="8"/>
        <v>10</v>
      </c>
      <c r="AN24" s="82">
        <f>Indata!$B$8</f>
        <v>0</v>
      </c>
    </row>
    <row r="25" spans="1:40" x14ac:dyDescent="0.25">
      <c r="D25" s="80">
        <f t="shared" si="11"/>
        <v>45220</v>
      </c>
      <c r="E25" s="161"/>
      <c r="F25" s="160"/>
      <c r="G25" s="80"/>
      <c r="H25" s="52">
        <f t="shared" si="9"/>
        <v>0</v>
      </c>
      <c r="I25" s="74">
        <f>24+SUMIFS(Listor!$C$22:$C$23,Listor!$B$22:$B$23,Inmatning!D25)</f>
        <v>24</v>
      </c>
      <c r="J25" s="82">
        <f t="shared" si="0"/>
        <v>0</v>
      </c>
      <c r="K25" s="103"/>
      <c r="L25" s="99"/>
      <c r="M25" s="97"/>
      <c r="N25" s="82">
        <f>L25*SUMIFS(Priser!$F$4:$F$15,Priser!$A$4:$A$15,AM25)</f>
        <v>0</v>
      </c>
      <c r="O25" s="82">
        <f t="shared" si="12"/>
        <v>0</v>
      </c>
      <c r="P25" s="82"/>
      <c r="Q25" s="82">
        <f t="shared" si="1"/>
        <v>0</v>
      </c>
      <c r="R25" s="82">
        <f t="shared" si="2"/>
        <v>0</v>
      </c>
      <c r="S25" s="82">
        <f t="shared" si="10"/>
        <v>0</v>
      </c>
      <c r="T25" s="82">
        <f t="shared" si="3"/>
        <v>0</v>
      </c>
      <c r="X25" s="82">
        <f t="shared" si="4"/>
        <v>0</v>
      </c>
      <c r="Y25" s="82">
        <f t="shared" si="13"/>
        <v>0</v>
      </c>
      <c r="Z25" s="82">
        <f t="shared" si="5"/>
        <v>0</v>
      </c>
      <c r="AA25" s="82">
        <f t="shared" si="6"/>
        <v>0</v>
      </c>
      <c r="AB25" s="82">
        <f>IF(AA25&gt;=Priser!$H$5,Priser!$I$5,IF(AA25&gt;=Priser!$H$4,Priser!$I$4))</f>
        <v>0</v>
      </c>
      <c r="AC25" s="82">
        <f>AB25*SUMIFS(Priser!$F$4:$F$15,Priser!$A$4:$A$15,$AM25)*Y25</f>
        <v>0</v>
      </c>
      <c r="AD25" s="82">
        <f t="shared" si="7"/>
        <v>0</v>
      </c>
      <c r="AE25" s="82">
        <f>IF(AD25&gt;=Priser!$J$5,Priser!$K$5,IF(AD25&gt;=Priser!$J$4,Priser!$K$4))</f>
        <v>0</v>
      </c>
      <c r="AF25" s="82">
        <f>AE25*SUMIFS(Priser!$F$4:$F$15,Priser!$A$4:$A$15,$AM25)*Z25</f>
        <v>0</v>
      </c>
      <c r="AH25" s="52"/>
      <c r="AJ25" s="82">
        <f>IF(Inmatning!F25="",Inmatning!E25,0)/IF(Inmatning!$F$2=Listor!$B$5,I25,1)</f>
        <v>0</v>
      </c>
      <c r="AK25" s="82">
        <f>Inmatning!F25/IF(Inmatning!$F$2=Listor!$B$5,I25,1)</f>
        <v>0</v>
      </c>
      <c r="AM25" s="74">
        <f t="shared" si="8"/>
        <v>10</v>
      </c>
      <c r="AN25" s="82">
        <f>Indata!$B$8</f>
        <v>0</v>
      </c>
    </row>
    <row r="26" spans="1:40" x14ac:dyDescent="0.25">
      <c r="C26" s="82"/>
      <c r="D26" s="80">
        <f t="shared" si="11"/>
        <v>45221</v>
      </c>
      <c r="E26" s="161"/>
      <c r="F26" s="160"/>
      <c r="G26" s="80"/>
      <c r="H26" s="52">
        <f t="shared" si="9"/>
        <v>0</v>
      </c>
      <c r="I26" s="74">
        <f>24+SUMIFS(Listor!$C$22:$C$23,Listor!$B$22:$B$23,Inmatning!D26)</f>
        <v>24</v>
      </c>
      <c r="J26" s="82">
        <f t="shared" si="0"/>
        <v>0</v>
      </c>
      <c r="K26" s="91"/>
      <c r="L26" s="99"/>
      <c r="M26" s="97"/>
      <c r="N26" s="82">
        <f>L26*SUMIFS(Priser!$F$4:$F$15,Priser!$A$4:$A$15,AM26)</f>
        <v>0</v>
      </c>
      <c r="O26" s="82">
        <f t="shared" si="12"/>
        <v>0</v>
      </c>
      <c r="Q26" s="82">
        <f t="shared" si="1"/>
        <v>0</v>
      </c>
      <c r="R26" s="82">
        <f t="shared" si="2"/>
        <v>0</v>
      </c>
      <c r="S26" s="82">
        <f t="shared" si="10"/>
        <v>0</v>
      </c>
      <c r="T26" s="82">
        <f t="shared" si="3"/>
        <v>0</v>
      </c>
      <c r="X26" s="82">
        <f t="shared" si="4"/>
        <v>0</v>
      </c>
      <c r="Y26" s="82">
        <f t="shared" si="13"/>
        <v>0</v>
      </c>
      <c r="Z26" s="82">
        <f t="shared" si="5"/>
        <v>0</v>
      </c>
      <c r="AA26" s="82">
        <f t="shared" si="6"/>
        <v>0</v>
      </c>
      <c r="AB26" s="82">
        <f>IF(AA26&gt;=Priser!$H$5,Priser!$I$5,IF(AA26&gt;=Priser!$H$4,Priser!$I$4))</f>
        <v>0</v>
      </c>
      <c r="AC26" s="82">
        <f>AB26*SUMIFS(Priser!$F$4:$F$15,Priser!$A$4:$A$15,$AM26)*Y26</f>
        <v>0</v>
      </c>
      <c r="AD26" s="82">
        <f t="shared" si="7"/>
        <v>0</v>
      </c>
      <c r="AE26" s="82">
        <f>IF(AD26&gt;=Priser!$J$5,Priser!$K$5,IF(AD26&gt;=Priser!$J$4,Priser!$K$4))</f>
        <v>0</v>
      </c>
      <c r="AF26" s="82">
        <f>AE26*SUMIFS(Priser!$F$4:$F$15,Priser!$A$4:$A$15,$AM26)*Z26</f>
        <v>0</v>
      </c>
      <c r="AH26" s="52"/>
      <c r="AJ26" s="82">
        <f>IF(Inmatning!F26="",Inmatning!E26,0)/IF(Inmatning!$F$2=Listor!$B$5,I26,1)</f>
        <v>0</v>
      </c>
      <c r="AK26" s="82">
        <f>Inmatning!F26/IF(Inmatning!$F$2=Listor!$B$5,I26,1)</f>
        <v>0</v>
      </c>
      <c r="AM26" s="74">
        <f t="shared" si="8"/>
        <v>10</v>
      </c>
      <c r="AN26" s="82">
        <f>Indata!$B$8</f>
        <v>0</v>
      </c>
    </row>
    <row r="27" spans="1:40" x14ac:dyDescent="0.25">
      <c r="C27" s="82"/>
      <c r="D27" s="80">
        <f t="shared" si="11"/>
        <v>45222</v>
      </c>
      <c r="E27" s="161"/>
      <c r="F27" s="160"/>
      <c r="G27" s="80"/>
      <c r="H27" s="52">
        <f t="shared" si="9"/>
        <v>0</v>
      </c>
      <c r="I27" s="74">
        <f>24+SUMIFS(Listor!$C$22:$C$23,Listor!$B$22:$B$23,Inmatning!D27)</f>
        <v>24</v>
      </c>
      <c r="J27" s="82">
        <f t="shared" si="0"/>
        <v>0</v>
      </c>
      <c r="L27" s="99"/>
      <c r="M27" s="97"/>
      <c r="N27" s="82">
        <f>L27*SUMIFS(Priser!$F$4:$F$15,Priser!$A$4:$A$15,AM27)</f>
        <v>0</v>
      </c>
      <c r="O27" s="82">
        <f t="shared" si="12"/>
        <v>0</v>
      </c>
      <c r="Q27" s="82">
        <f t="shared" si="1"/>
        <v>0</v>
      </c>
      <c r="R27" s="82">
        <f t="shared" si="2"/>
        <v>0</v>
      </c>
      <c r="S27" s="82">
        <f t="shared" si="10"/>
        <v>0</v>
      </c>
      <c r="T27" s="82">
        <f t="shared" si="3"/>
        <v>0</v>
      </c>
      <c r="X27" s="82">
        <f t="shared" si="4"/>
        <v>0</v>
      </c>
      <c r="Y27" s="82">
        <f t="shared" si="13"/>
        <v>0</v>
      </c>
      <c r="Z27" s="82">
        <f t="shared" si="5"/>
        <v>0</v>
      </c>
      <c r="AA27" s="82">
        <f t="shared" si="6"/>
        <v>0</v>
      </c>
      <c r="AB27" s="82">
        <f>IF(AA27&gt;=Priser!$H$5,Priser!$I$5,IF(AA27&gt;=Priser!$H$4,Priser!$I$4))</f>
        <v>0</v>
      </c>
      <c r="AC27" s="82">
        <f>AB27*SUMIFS(Priser!$F$4:$F$15,Priser!$A$4:$A$15,$AM27)*Y27</f>
        <v>0</v>
      </c>
      <c r="AD27" s="82">
        <f t="shared" si="7"/>
        <v>0</v>
      </c>
      <c r="AE27" s="82">
        <f>IF(AD27&gt;=Priser!$J$5,Priser!$K$5,IF(AD27&gt;=Priser!$J$4,Priser!$K$4))</f>
        <v>0</v>
      </c>
      <c r="AF27" s="82">
        <f>AE27*SUMIFS(Priser!$F$4:$F$15,Priser!$A$4:$A$15,$AM27)*Z27</f>
        <v>0</v>
      </c>
      <c r="AH27" s="52"/>
      <c r="AJ27" s="82">
        <f>IF(Inmatning!F27="",Inmatning!E27,0)/IF(Inmatning!$F$2=Listor!$B$5,I27,1)</f>
        <v>0</v>
      </c>
      <c r="AK27" s="82">
        <f>Inmatning!F27/IF(Inmatning!$F$2=Listor!$B$5,I27,1)</f>
        <v>0</v>
      </c>
      <c r="AM27" s="74">
        <f t="shared" si="8"/>
        <v>10</v>
      </c>
      <c r="AN27" s="82">
        <f>Indata!$B$8</f>
        <v>0</v>
      </c>
    </row>
    <row r="28" spans="1:40" x14ac:dyDescent="0.25">
      <c r="C28" s="105"/>
      <c r="D28" s="80">
        <f t="shared" si="11"/>
        <v>45223</v>
      </c>
      <c r="E28" s="161"/>
      <c r="F28" s="160"/>
      <c r="G28" s="80"/>
      <c r="H28" s="52">
        <f t="shared" si="9"/>
        <v>0</v>
      </c>
      <c r="I28" s="74">
        <f>24+SUMIFS(Listor!$C$22:$C$23,Listor!$B$22:$B$23,Inmatning!D28)</f>
        <v>24</v>
      </c>
      <c r="J28" s="82">
        <f t="shared" si="0"/>
        <v>0</v>
      </c>
      <c r="L28" s="99"/>
      <c r="M28" s="97"/>
      <c r="N28" s="82">
        <f>L28*SUMIFS(Priser!$F$4:$F$15,Priser!$A$4:$A$15,AM28)</f>
        <v>0</v>
      </c>
      <c r="O28" s="82">
        <f t="shared" si="12"/>
        <v>0</v>
      </c>
      <c r="Q28" s="82">
        <f t="shared" si="1"/>
        <v>0</v>
      </c>
      <c r="R28" s="82">
        <f t="shared" si="2"/>
        <v>0</v>
      </c>
      <c r="S28" s="82">
        <f t="shared" si="10"/>
        <v>0</v>
      </c>
      <c r="T28" s="82">
        <f t="shared" si="3"/>
        <v>0</v>
      </c>
      <c r="X28" s="82">
        <f t="shared" si="4"/>
        <v>0</v>
      </c>
      <c r="Y28" s="82">
        <f t="shared" si="13"/>
        <v>0</v>
      </c>
      <c r="Z28" s="82">
        <f t="shared" si="5"/>
        <v>0</v>
      </c>
      <c r="AA28" s="82">
        <f t="shared" si="6"/>
        <v>0</v>
      </c>
      <c r="AB28" s="82">
        <f>IF(AA28&gt;=Priser!$H$5,Priser!$I$5,IF(AA28&gt;=Priser!$H$4,Priser!$I$4))</f>
        <v>0</v>
      </c>
      <c r="AC28" s="82">
        <f>AB28*SUMIFS(Priser!$F$4:$F$15,Priser!$A$4:$A$15,$AM28)*Y28</f>
        <v>0</v>
      </c>
      <c r="AD28" s="82">
        <f t="shared" si="7"/>
        <v>0</v>
      </c>
      <c r="AE28" s="82">
        <f>IF(AD28&gt;=Priser!$J$5,Priser!$K$5,IF(AD28&gt;=Priser!$J$4,Priser!$K$4))</f>
        <v>0</v>
      </c>
      <c r="AF28" s="82">
        <f>AE28*SUMIFS(Priser!$F$4:$F$15,Priser!$A$4:$A$15,$AM28)*Z28</f>
        <v>0</v>
      </c>
      <c r="AH28" s="52"/>
      <c r="AJ28" s="82">
        <f>IF(Inmatning!F28="",Inmatning!E28,0)/IF(Inmatning!$F$2=Listor!$B$5,I28,1)</f>
        <v>0</v>
      </c>
      <c r="AK28" s="82">
        <f>Inmatning!F28/IF(Inmatning!$F$2=Listor!$B$5,I28,1)</f>
        <v>0</v>
      </c>
      <c r="AM28" s="74">
        <f t="shared" si="8"/>
        <v>10</v>
      </c>
      <c r="AN28" s="82">
        <f>Indata!$B$8</f>
        <v>0</v>
      </c>
    </row>
    <row r="29" spans="1:40" x14ac:dyDescent="0.25">
      <c r="A29" s="106"/>
      <c r="B29" s="82"/>
      <c r="C29" s="82"/>
      <c r="D29" s="80">
        <f t="shared" si="11"/>
        <v>45224</v>
      </c>
      <c r="E29" s="161"/>
      <c r="F29" s="160"/>
      <c r="G29" s="80"/>
      <c r="H29" s="52">
        <f t="shared" si="9"/>
        <v>0</v>
      </c>
      <c r="I29" s="74">
        <f>24+SUMIFS(Listor!$C$22:$C$23,Listor!$B$22:$B$23,Inmatning!D29)</f>
        <v>24</v>
      </c>
      <c r="J29" s="82">
        <f t="shared" si="0"/>
        <v>0</v>
      </c>
      <c r="K29" s="82"/>
      <c r="L29" s="99"/>
      <c r="M29" s="97"/>
      <c r="N29" s="82">
        <f>L29*SUMIFS(Priser!$F$4:$F$15,Priser!$A$4:$A$15,AM29)</f>
        <v>0</v>
      </c>
      <c r="O29" s="82">
        <f t="shared" si="12"/>
        <v>0</v>
      </c>
      <c r="Q29" s="82">
        <f t="shared" si="1"/>
        <v>0</v>
      </c>
      <c r="R29" s="82">
        <f t="shared" si="2"/>
        <v>0</v>
      </c>
      <c r="S29" s="82">
        <f t="shared" si="10"/>
        <v>0</v>
      </c>
      <c r="T29" s="82">
        <f t="shared" si="3"/>
        <v>0</v>
      </c>
      <c r="X29" s="82">
        <f t="shared" si="4"/>
        <v>0</v>
      </c>
      <c r="Y29" s="82">
        <f t="shared" si="13"/>
        <v>0</v>
      </c>
      <c r="Z29" s="82">
        <f t="shared" si="5"/>
        <v>0</v>
      </c>
      <c r="AA29" s="82">
        <f t="shared" si="6"/>
        <v>0</v>
      </c>
      <c r="AB29" s="82">
        <f>IF(AA29&gt;=Priser!$H$5,Priser!$I$5,IF(AA29&gt;=Priser!$H$4,Priser!$I$4))</f>
        <v>0</v>
      </c>
      <c r="AC29" s="82">
        <f>AB29*SUMIFS(Priser!$F$4:$F$15,Priser!$A$4:$A$15,$AM29)*Y29</f>
        <v>0</v>
      </c>
      <c r="AD29" s="82">
        <f t="shared" si="7"/>
        <v>0</v>
      </c>
      <c r="AE29" s="82">
        <f>IF(AD29&gt;=Priser!$J$5,Priser!$K$5,IF(AD29&gt;=Priser!$J$4,Priser!$K$4))</f>
        <v>0</v>
      </c>
      <c r="AF29" s="82">
        <f>AE29*SUMIFS(Priser!$F$4:$F$15,Priser!$A$4:$A$15,$AM29)*Z29</f>
        <v>0</v>
      </c>
      <c r="AH29" s="52"/>
      <c r="AJ29" s="82">
        <f>IF(Inmatning!F29="",Inmatning!E29,0)/IF(Inmatning!$F$2=Listor!$B$5,I29,1)</f>
        <v>0</v>
      </c>
      <c r="AK29" s="82">
        <f>Inmatning!F29/IF(Inmatning!$F$2=Listor!$B$5,I29,1)</f>
        <v>0</v>
      </c>
      <c r="AM29" s="74">
        <f t="shared" si="8"/>
        <v>10</v>
      </c>
      <c r="AN29" s="82">
        <f>Indata!$B$8</f>
        <v>0</v>
      </c>
    </row>
    <row r="30" spans="1:40" x14ac:dyDescent="0.25">
      <c r="A30" s="106"/>
      <c r="B30" s="82"/>
      <c r="C30" s="82"/>
      <c r="D30" s="80">
        <f t="shared" si="11"/>
        <v>45225</v>
      </c>
      <c r="E30" s="161"/>
      <c r="F30" s="160"/>
      <c r="G30" s="80"/>
      <c r="H30" s="52">
        <f t="shared" si="9"/>
        <v>0</v>
      </c>
      <c r="I30" s="74">
        <f>24+SUMIFS(Listor!$C$22:$C$23,Listor!$B$22:$B$23,Inmatning!D30)</f>
        <v>24</v>
      </c>
      <c r="J30" s="82">
        <f t="shared" si="0"/>
        <v>0</v>
      </c>
      <c r="K30" s="82"/>
      <c r="L30" s="99"/>
      <c r="M30" s="97"/>
      <c r="N30" s="82">
        <f>L30*SUMIFS(Priser!$F$4:$F$15,Priser!$A$4:$A$15,AM30)</f>
        <v>0</v>
      </c>
      <c r="O30" s="82">
        <f t="shared" si="12"/>
        <v>0</v>
      </c>
      <c r="Q30" s="82">
        <f t="shared" si="1"/>
        <v>0</v>
      </c>
      <c r="R30" s="82">
        <f t="shared" si="2"/>
        <v>0</v>
      </c>
      <c r="S30" s="82">
        <f t="shared" si="10"/>
        <v>0</v>
      </c>
      <c r="T30" s="82">
        <f t="shared" si="3"/>
        <v>0</v>
      </c>
      <c r="X30" s="82">
        <f t="shared" si="4"/>
        <v>0</v>
      </c>
      <c r="Y30" s="82">
        <f t="shared" si="13"/>
        <v>0</v>
      </c>
      <c r="Z30" s="82">
        <f t="shared" si="5"/>
        <v>0</v>
      </c>
      <c r="AA30" s="82">
        <f t="shared" si="6"/>
        <v>0</v>
      </c>
      <c r="AB30" s="82">
        <f>IF(AA30&gt;=Priser!$H$5,Priser!$I$5,IF(AA30&gt;=Priser!$H$4,Priser!$I$4))</f>
        <v>0</v>
      </c>
      <c r="AC30" s="82">
        <f>AB30*SUMIFS(Priser!$F$4:$F$15,Priser!$A$4:$A$15,$AM30)*Y30</f>
        <v>0</v>
      </c>
      <c r="AD30" s="82">
        <f t="shared" si="7"/>
        <v>0</v>
      </c>
      <c r="AE30" s="82">
        <f>IF(AD30&gt;=Priser!$J$5,Priser!$K$5,IF(AD30&gt;=Priser!$J$4,Priser!$K$4))</f>
        <v>0</v>
      </c>
      <c r="AF30" s="82">
        <f>AE30*SUMIFS(Priser!$F$4:$F$15,Priser!$A$4:$A$15,$AM30)*Z30</f>
        <v>0</v>
      </c>
      <c r="AH30" s="52"/>
      <c r="AJ30" s="82">
        <f>IF(Inmatning!F30="",Inmatning!E30,0)/IF(Inmatning!$F$2=Listor!$B$5,I30,1)</f>
        <v>0</v>
      </c>
      <c r="AK30" s="82">
        <f>Inmatning!F30/IF(Inmatning!$F$2=Listor!$B$5,I30,1)</f>
        <v>0</v>
      </c>
      <c r="AM30" s="74">
        <f t="shared" si="8"/>
        <v>10</v>
      </c>
      <c r="AN30" s="82">
        <f>Indata!$B$8</f>
        <v>0</v>
      </c>
    </row>
    <row r="31" spans="1:40" x14ac:dyDescent="0.25">
      <c r="A31" s="106"/>
      <c r="B31" s="82"/>
      <c r="C31" s="82"/>
      <c r="D31" s="80">
        <f t="shared" si="11"/>
        <v>45226</v>
      </c>
      <c r="E31" s="161"/>
      <c r="F31" s="160"/>
      <c r="G31" s="80"/>
      <c r="H31" s="52">
        <f t="shared" si="9"/>
        <v>0</v>
      </c>
      <c r="I31" s="74">
        <f>24+SUMIFS(Listor!$C$22:$C$23,Listor!$B$22:$B$23,Inmatning!D31)</f>
        <v>24</v>
      </c>
      <c r="J31" s="82">
        <f t="shared" si="0"/>
        <v>0</v>
      </c>
      <c r="K31" s="82"/>
      <c r="L31" s="99"/>
      <c r="M31" s="97"/>
      <c r="N31" s="82">
        <f>L31*SUMIFS(Priser!$F$4:$F$15,Priser!$A$4:$A$15,AM31)</f>
        <v>0</v>
      </c>
      <c r="O31" s="82">
        <f t="shared" si="12"/>
        <v>0</v>
      </c>
      <c r="Q31" s="82">
        <f t="shared" si="1"/>
        <v>0</v>
      </c>
      <c r="R31" s="82">
        <f t="shared" si="2"/>
        <v>0</v>
      </c>
      <c r="S31" s="82">
        <f t="shared" si="10"/>
        <v>0</v>
      </c>
      <c r="T31" s="82">
        <f t="shared" si="3"/>
        <v>0</v>
      </c>
      <c r="X31" s="82">
        <f t="shared" si="4"/>
        <v>0</v>
      </c>
      <c r="Y31" s="82">
        <f>X31-Z31</f>
        <v>0</v>
      </c>
      <c r="Z31" s="82">
        <f t="shared" si="5"/>
        <v>0</v>
      </c>
      <c r="AA31" s="82">
        <f t="shared" si="6"/>
        <v>0</v>
      </c>
      <c r="AB31" s="82">
        <f>IF(AA31&gt;=Priser!$H$5,Priser!$I$5,IF(AA31&gt;=Priser!$H$4,Priser!$I$4))</f>
        <v>0</v>
      </c>
      <c r="AC31" s="82">
        <f>AB31*SUMIFS(Priser!$F$4:$F$15,Priser!$A$4:$A$15,$AM31)*Y31</f>
        <v>0</v>
      </c>
      <c r="AD31" s="82">
        <f t="shared" si="7"/>
        <v>0</v>
      </c>
      <c r="AE31" s="82">
        <f>IF(AD31&gt;=Priser!$J$5,Priser!$K$5,IF(AD31&gt;=Priser!$J$4,Priser!$K$4))</f>
        <v>0</v>
      </c>
      <c r="AF31" s="82">
        <f>AE31*SUMIFS(Priser!$F$4:$F$15,Priser!$A$4:$A$15,$AM31)*Z31</f>
        <v>0</v>
      </c>
      <c r="AH31" s="52"/>
      <c r="AJ31" s="82">
        <f>IF(Inmatning!F31="",Inmatning!E31,0)/IF(Inmatning!$F$2=Listor!$B$5,I31,1)</f>
        <v>0</v>
      </c>
      <c r="AK31" s="82">
        <f>Inmatning!F31/IF(Inmatning!$F$2=Listor!$B$5,I31,1)</f>
        <v>0</v>
      </c>
      <c r="AM31" s="74">
        <f t="shared" si="8"/>
        <v>10</v>
      </c>
      <c r="AN31" s="82">
        <f>Indata!$B$8</f>
        <v>0</v>
      </c>
    </row>
    <row r="32" spans="1:40" x14ac:dyDescent="0.25">
      <c r="A32" s="106"/>
      <c r="B32" s="82"/>
      <c r="C32" s="82"/>
      <c r="D32" s="80">
        <f t="shared" si="11"/>
        <v>45227</v>
      </c>
      <c r="E32" s="161"/>
      <c r="F32" s="160"/>
      <c r="G32" s="80"/>
      <c r="H32" s="52">
        <f t="shared" si="9"/>
        <v>0</v>
      </c>
      <c r="I32" s="74">
        <f>24+SUMIFS(Listor!$C$22:$C$23,Listor!$B$22:$B$23,Inmatning!D32)</f>
        <v>25</v>
      </c>
      <c r="J32" s="82">
        <f t="shared" si="0"/>
        <v>0</v>
      </c>
      <c r="K32" s="82"/>
      <c r="L32" s="99"/>
      <c r="M32" s="97"/>
      <c r="N32" s="82">
        <f>L32*SUMIFS(Priser!$F$4:$F$15,Priser!$A$4:$A$15,AM32)</f>
        <v>0</v>
      </c>
      <c r="O32" s="82">
        <f t="shared" si="12"/>
        <v>0</v>
      </c>
      <c r="Q32" s="82">
        <f t="shared" si="1"/>
        <v>0</v>
      </c>
      <c r="R32" s="82">
        <f t="shared" si="2"/>
        <v>0</v>
      </c>
      <c r="S32" s="82">
        <f t="shared" si="10"/>
        <v>0</v>
      </c>
      <c r="T32" s="82">
        <f t="shared" si="3"/>
        <v>0</v>
      </c>
      <c r="X32" s="82">
        <f t="shared" si="4"/>
        <v>0</v>
      </c>
      <c r="Y32" s="82">
        <f t="shared" si="13"/>
        <v>0</v>
      </c>
      <c r="Z32" s="82">
        <f t="shared" si="5"/>
        <v>0</v>
      </c>
      <c r="AA32" s="82">
        <f t="shared" si="6"/>
        <v>0</v>
      </c>
      <c r="AB32" s="82">
        <f>IF(AA32&gt;=Priser!$H$5,Priser!$I$5,IF(AA32&gt;=Priser!$H$4,Priser!$I$4))</f>
        <v>0</v>
      </c>
      <c r="AC32" s="82">
        <f>AB32*SUMIFS(Priser!$F$4:$F$15,Priser!$A$4:$A$15,$AM32)*Y32</f>
        <v>0</v>
      </c>
      <c r="AD32" s="82">
        <f t="shared" si="7"/>
        <v>0</v>
      </c>
      <c r="AE32" s="82">
        <f>IF(AD32&gt;=Priser!$J$5,Priser!$K$5,IF(AD32&gt;=Priser!$J$4,Priser!$K$4))</f>
        <v>0</v>
      </c>
      <c r="AF32" s="82">
        <f>AE32*SUMIFS(Priser!$F$4:$F$15,Priser!$A$4:$A$15,$AM32)*Z32</f>
        <v>0</v>
      </c>
      <c r="AH32" s="52"/>
      <c r="AJ32" s="82">
        <f>IF(Inmatning!F32="",Inmatning!E32,0)/IF(Inmatning!$F$2=Listor!$B$5,I32,1)</f>
        <v>0</v>
      </c>
      <c r="AK32" s="82">
        <f>Inmatning!F32/IF(Inmatning!$F$2=Listor!$B$5,I32,1)</f>
        <v>0</v>
      </c>
      <c r="AM32" s="74">
        <f t="shared" si="8"/>
        <v>10</v>
      </c>
      <c r="AN32" s="82">
        <f>Indata!$B$8</f>
        <v>0</v>
      </c>
    </row>
    <row r="33" spans="1:40" x14ac:dyDescent="0.25">
      <c r="A33" s="106"/>
      <c r="B33" s="82"/>
      <c r="C33" s="82"/>
      <c r="D33" s="80">
        <f t="shared" si="11"/>
        <v>45228</v>
      </c>
      <c r="E33" s="161"/>
      <c r="F33" s="160"/>
      <c r="G33" s="80"/>
      <c r="H33" s="52">
        <f t="shared" si="9"/>
        <v>0</v>
      </c>
      <c r="I33" s="74">
        <f>24+SUMIFS(Listor!$C$22:$C$23,Listor!$B$22:$B$23,Inmatning!D33)</f>
        <v>24</v>
      </c>
      <c r="J33" s="82">
        <f t="shared" si="0"/>
        <v>0</v>
      </c>
      <c r="K33" s="82"/>
      <c r="L33" s="99"/>
      <c r="M33" s="97"/>
      <c r="N33" s="82">
        <f>L33*SUMIFS(Priser!$F$4:$F$15,Priser!$A$4:$A$15,AM33)</f>
        <v>0</v>
      </c>
      <c r="O33" s="82">
        <f t="shared" si="12"/>
        <v>0</v>
      </c>
      <c r="Q33" s="82">
        <f t="shared" si="1"/>
        <v>0</v>
      </c>
      <c r="R33" s="82">
        <f t="shared" si="2"/>
        <v>0</v>
      </c>
      <c r="S33" s="82">
        <f t="shared" si="10"/>
        <v>0</v>
      </c>
      <c r="T33" s="82">
        <f t="shared" si="3"/>
        <v>0</v>
      </c>
      <c r="X33" s="82">
        <f t="shared" si="4"/>
        <v>0</v>
      </c>
      <c r="Y33" s="82">
        <f t="shared" si="13"/>
        <v>0</v>
      </c>
      <c r="Z33" s="82">
        <f t="shared" si="5"/>
        <v>0</v>
      </c>
      <c r="AA33" s="82">
        <f t="shared" si="6"/>
        <v>0</v>
      </c>
      <c r="AB33" s="82">
        <f>IF(AA33&gt;=Priser!$H$5,Priser!$I$5,IF(AA33&gt;=Priser!$H$4,Priser!$I$4))</f>
        <v>0</v>
      </c>
      <c r="AC33" s="82">
        <f>AB33*SUMIFS(Priser!$F$4:$F$15,Priser!$A$4:$A$15,$AM33)*Y33</f>
        <v>0</v>
      </c>
      <c r="AD33" s="82">
        <f t="shared" si="7"/>
        <v>0</v>
      </c>
      <c r="AE33" s="82">
        <f>IF(AD33&gt;=Priser!$J$5,Priser!$K$5,IF(AD33&gt;=Priser!$J$4,Priser!$K$4))</f>
        <v>0</v>
      </c>
      <c r="AF33" s="82">
        <f>AE33*SUMIFS(Priser!$F$4:$F$15,Priser!$A$4:$A$15,$AM33)*Z33</f>
        <v>0</v>
      </c>
      <c r="AH33" s="52"/>
      <c r="AJ33" s="82">
        <f>IF(Inmatning!F33="",Inmatning!E33,0)/IF(Inmatning!$F$2=Listor!$B$5,I33,1)</f>
        <v>0</v>
      </c>
      <c r="AK33" s="82">
        <f>Inmatning!F33/IF(Inmatning!$F$2=Listor!$B$5,I33,1)</f>
        <v>0</v>
      </c>
      <c r="AM33" s="74">
        <f t="shared" si="8"/>
        <v>10</v>
      </c>
      <c r="AN33" s="82">
        <f>Indata!$B$8</f>
        <v>0</v>
      </c>
    </row>
    <row r="34" spans="1:40" x14ac:dyDescent="0.25">
      <c r="A34" s="106"/>
      <c r="B34" s="82"/>
      <c r="C34" s="82"/>
      <c r="D34" s="80">
        <f t="shared" si="11"/>
        <v>45229</v>
      </c>
      <c r="E34" s="161"/>
      <c r="F34" s="160"/>
      <c r="G34" s="80"/>
      <c r="H34" s="52">
        <f t="shared" si="9"/>
        <v>0</v>
      </c>
      <c r="I34" s="74">
        <f>24+SUMIFS(Listor!$C$22:$C$23,Listor!$B$22:$B$23,Inmatning!D34)</f>
        <v>24</v>
      </c>
      <c r="J34" s="82">
        <f t="shared" si="0"/>
        <v>0</v>
      </c>
      <c r="K34" s="82"/>
      <c r="L34" s="99"/>
      <c r="M34" s="97"/>
      <c r="N34" s="82">
        <f>L34*SUMIFS(Priser!$F$4:$F$15,Priser!$A$4:$A$15,AM34)</f>
        <v>0</v>
      </c>
      <c r="O34" s="82">
        <f t="shared" si="12"/>
        <v>0</v>
      </c>
      <c r="Q34" s="82">
        <f t="shared" si="1"/>
        <v>0</v>
      </c>
      <c r="R34" s="82">
        <f t="shared" si="2"/>
        <v>0</v>
      </c>
      <c r="S34" s="82">
        <f t="shared" si="10"/>
        <v>0</v>
      </c>
      <c r="T34" s="82">
        <f t="shared" si="3"/>
        <v>0</v>
      </c>
      <c r="X34" s="82">
        <f t="shared" si="4"/>
        <v>0</v>
      </c>
      <c r="Y34" s="82">
        <f t="shared" si="13"/>
        <v>0</v>
      </c>
      <c r="Z34" s="82">
        <f t="shared" si="5"/>
        <v>0</v>
      </c>
      <c r="AA34" s="82">
        <f t="shared" si="6"/>
        <v>0</v>
      </c>
      <c r="AB34" s="82">
        <f>IF(AA34&gt;=Priser!$H$5,Priser!$I$5,IF(AA34&gt;=Priser!$H$4,Priser!$I$4))</f>
        <v>0</v>
      </c>
      <c r="AC34" s="82">
        <f>AB34*SUMIFS(Priser!$F$4:$F$15,Priser!$A$4:$A$15,$AM34)*Y34</f>
        <v>0</v>
      </c>
      <c r="AD34" s="82">
        <f t="shared" si="7"/>
        <v>0</v>
      </c>
      <c r="AE34" s="82">
        <f>IF(AD34&gt;=Priser!$J$5,Priser!$K$5,IF(AD34&gt;=Priser!$J$4,Priser!$K$4))</f>
        <v>0</v>
      </c>
      <c r="AF34" s="82">
        <f>AE34*SUMIFS(Priser!$F$4:$F$15,Priser!$A$4:$A$15,$AM34)*Z34</f>
        <v>0</v>
      </c>
      <c r="AH34" s="52"/>
      <c r="AJ34" s="82">
        <f>IF(Inmatning!F34="",Inmatning!E34,0)/IF(Inmatning!$F$2=Listor!$B$5,I34,1)</f>
        <v>0</v>
      </c>
      <c r="AK34" s="82">
        <f>Inmatning!F34/IF(Inmatning!$F$2=Listor!$B$5,I34,1)</f>
        <v>0</v>
      </c>
      <c r="AM34" s="74">
        <f t="shared" si="8"/>
        <v>10</v>
      </c>
      <c r="AN34" s="82">
        <f>Indata!$B$8</f>
        <v>0</v>
      </c>
    </row>
    <row r="35" spans="1:40" x14ac:dyDescent="0.25">
      <c r="A35" s="106"/>
      <c r="B35" s="82"/>
      <c r="C35" s="82"/>
      <c r="D35" s="80">
        <f t="shared" si="11"/>
        <v>45230</v>
      </c>
      <c r="E35" s="161"/>
      <c r="F35" s="160"/>
      <c r="G35" s="80"/>
      <c r="H35" s="52">
        <f t="shared" si="9"/>
        <v>0</v>
      </c>
      <c r="I35" s="74">
        <f>24+SUMIFS(Listor!$C$22:$C$23,Listor!$B$22:$B$23,Inmatning!D35)</f>
        <v>24</v>
      </c>
      <c r="J35" s="82">
        <f t="shared" si="0"/>
        <v>0</v>
      </c>
      <c r="K35" s="82"/>
      <c r="L35" s="99"/>
      <c r="M35" s="97"/>
      <c r="N35" s="82">
        <f>L35*SUMIFS(Priser!$F$4:$F$15,Priser!$A$4:$A$15,AM35)</f>
        <v>0</v>
      </c>
      <c r="O35" s="82">
        <f t="shared" si="12"/>
        <v>0</v>
      </c>
      <c r="Q35" s="82">
        <f t="shared" si="1"/>
        <v>0</v>
      </c>
      <c r="R35" s="82">
        <f t="shared" si="2"/>
        <v>0</v>
      </c>
      <c r="S35" s="82">
        <f t="shared" si="10"/>
        <v>0</v>
      </c>
      <c r="T35" s="82">
        <f t="shared" si="3"/>
        <v>0</v>
      </c>
      <c r="X35" s="82">
        <f t="shared" si="4"/>
        <v>0</v>
      </c>
      <c r="Y35" s="82">
        <f t="shared" si="13"/>
        <v>0</v>
      </c>
      <c r="Z35" s="82">
        <f t="shared" si="5"/>
        <v>0</v>
      </c>
      <c r="AA35" s="82">
        <f t="shared" si="6"/>
        <v>0</v>
      </c>
      <c r="AB35" s="82">
        <f>IF(AA35&gt;=Priser!$H$5,Priser!$I$5,IF(AA35&gt;=Priser!$H$4,Priser!$I$4))</f>
        <v>0</v>
      </c>
      <c r="AC35" s="82">
        <f>AB35*SUMIFS(Priser!$F$4:$F$15,Priser!$A$4:$A$15,$AM35)*Y35</f>
        <v>0</v>
      </c>
      <c r="AD35" s="82">
        <f t="shared" si="7"/>
        <v>0</v>
      </c>
      <c r="AE35" s="82">
        <f>IF(AD35&gt;=Priser!$J$5,Priser!$K$5,IF(AD35&gt;=Priser!$J$4,Priser!$K$4))</f>
        <v>0</v>
      </c>
      <c r="AF35" s="82">
        <f>AE35*SUMIFS(Priser!$F$4:$F$15,Priser!$A$4:$A$15,$AM35)*Z35</f>
        <v>0</v>
      </c>
      <c r="AH35" s="52"/>
      <c r="AJ35" s="82">
        <f>IF(Inmatning!F35="",Inmatning!E35,0)/IF(Inmatning!$F$2=Listor!$B$5,I35,1)</f>
        <v>0</v>
      </c>
      <c r="AK35" s="82">
        <f>Inmatning!F35/IF(Inmatning!$F$2=Listor!$B$5,I35,1)</f>
        <v>0</v>
      </c>
      <c r="AM35" s="74">
        <f t="shared" si="8"/>
        <v>10</v>
      </c>
      <c r="AN35" s="82">
        <f>Indata!$B$8</f>
        <v>0</v>
      </c>
    </row>
    <row r="36" spans="1:40" x14ac:dyDescent="0.25">
      <c r="A36" s="106"/>
      <c r="B36" s="82"/>
      <c r="C36" s="82"/>
      <c r="D36" s="80">
        <f t="shared" si="11"/>
        <v>45231</v>
      </c>
      <c r="E36" s="161"/>
      <c r="F36" s="160"/>
      <c r="G36" s="80"/>
      <c r="H36" s="52">
        <f t="shared" si="9"/>
        <v>0</v>
      </c>
      <c r="I36" s="74">
        <f>24+SUMIFS(Listor!$C$22:$C$23,Listor!$B$22:$B$23,Inmatning!D36)</f>
        <v>24</v>
      </c>
      <c r="J36" s="82">
        <f t="shared" si="0"/>
        <v>0</v>
      </c>
      <c r="K36" s="82"/>
      <c r="L36" s="99"/>
      <c r="M36" s="97"/>
      <c r="N36" s="82">
        <f>L36*SUMIFS(Priser!$F$4:$F$15,Priser!$A$4:$A$15,AM36)</f>
        <v>0</v>
      </c>
      <c r="O36" s="82">
        <f t="shared" si="12"/>
        <v>0</v>
      </c>
      <c r="Q36" s="82">
        <f t="shared" si="1"/>
        <v>0</v>
      </c>
      <c r="R36" s="82">
        <f t="shared" si="2"/>
        <v>0</v>
      </c>
      <c r="S36" s="82">
        <f t="shared" si="10"/>
        <v>0</v>
      </c>
      <c r="T36" s="82">
        <f t="shared" si="3"/>
        <v>0</v>
      </c>
      <c r="X36" s="82">
        <f t="shared" si="4"/>
        <v>0</v>
      </c>
      <c r="Y36" s="82">
        <f t="shared" si="13"/>
        <v>0</v>
      </c>
      <c r="Z36" s="82">
        <f t="shared" si="5"/>
        <v>0</v>
      </c>
      <c r="AA36" s="82">
        <f t="shared" si="6"/>
        <v>0</v>
      </c>
      <c r="AB36" s="82">
        <f>IF(AA36&gt;=Priser!$H$5,Priser!$I$5,IF(AA36&gt;=Priser!$H$4,Priser!$I$4))</f>
        <v>0</v>
      </c>
      <c r="AC36" s="82">
        <f>AB36*SUMIFS(Priser!$F$4:$F$15,Priser!$A$4:$A$15,$AM36)*Y36</f>
        <v>0</v>
      </c>
      <c r="AD36" s="82">
        <f t="shared" si="7"/>
        <v>0</v>
      </c>
      <c r="AE36" s="82">
        <f>IF(AD36&gt;=Priser!$J$5,Priser!$K$5,IF(AD36&gt;=Priser!$J$4,Priser!$K$4))</f>
        <v>0</v>
      </c>
      <c r="AF36" s="82">
        <f>AE36*SUMIFS(Priser!$F$4:$F$15,Priser!$A$4:$A$15,$AM36)*Z36</f>
        <v>0</v>
      </c>
      <c r="AH36" s="52"/>
      <c r="AJ36" s="82">
        <f>IF(Inmatning!F36="",Inmatning!E36,0)/IF(Inmatning!$F$2=Listor!$B$5,I36,1)</f>
        <v>0</v>
      </c>
      <c r="AK36" s="82">
        <f>Inmatning!F36/IF(Inmatning!$F$2=Listor!$B$5,I36,1)</f>
        <v>0</v>
      </c>
      <c r="AM36" s="74">
        <f t="shared" si="8"/>
        <v>11</v>
      </c>
      <c r="AN36" s="82">
        <f>Indata!$B$8</f>
        <v>0</v>
      </c>
    </row>
    <row r="37" spans="1:40" x14ac:dyDescent="0.25">
      <c r="A37" s="106"/>
      <c r="B37" s="82"/>
      <c r="C37" s="82"/>
      <c r="D37" s="80">
        <f t="shared" si="11"/>
        <v>45232</v>
      </c>
      <c r="E37" s="161"/>
      <c r="F37" s="160"/>
      <c r="G37" s="80"/>
      <c r="H37" s="52">
        <f t="shared" si="9"/>
        <v>0</v>
      </c>
      <c r="I37" s="74">
        <f>24+SUMIFS(Listor!$C$22:$C$23,Listor!$B$22:$B$23,Inmatning!D37)</f>
        <v>24</v>
      </c>
      <c r="J37" s="82">
        <f t="shared" si="0"/>
        <v>0</v>
      </c>
      <c r="K37" s="82"/>
      <c r="L37" s="99"/>
      <c r="M37" s="97"/>
      <c r="N37" s="82">
        <f>L37*SUMIFS(Priser!$F$4:$F$15,Priser!$A$4:$A$15,AM37)</f>
        <v>0</v>
      </c>
      <c r="O37" s="82">
        <f t="shared" si="12"/>
        <v>0</v>
      </c>
      <c r="Q37" s="82">
        <f t="shared" si="1"/>
        <v>0</v>
      </c>
      <c r="R37" s="82">
        <f t="shared" si="2"/>
        <v>0</v>
      </c>
      <c r="S37" s="82">
        <f t="shared" si="10"/>
        <v>0</v>
      </c>
      <c r="T37" s="82">
        <f t="shared" si="3"/>
        <v>0</v>
      </c>
      <c r="X37" s="82">
        <f t="shared" si="4"/>
        <v>0</v>
      </c>
      <c r="Y37" s="82">
        <f t="shared" si="13"/>
        <v>0</v>
      </c>
      <c r="Z37" s="82">
        <f t="shared" si="5"/>
        <v>0</v>
      </c>
      <c r="AA37" s="82">
        <f t="shared" si="6"/>
        <v>0</v>
      </c>
      <c r="AB37" s="82">
        <f>IF(AA37&gt;=Priser!$H$5,Priser!$I$5,IF(AA37&gt;=Priser!$H$4,Priser!$I$4))</f>
        <v>0</v>
      </c>
      <c r="AC37" s="82">
        <f>AB37*SUMIFS(Priser!$F$4:$F$15,Priser!$A$4:$A$15,$AM37)*Y37</f>
        <v>0</v>
      </c>
      <c r="AD37" s="82">
        <f t="shared" si="7"/>
        <v>0</v>
      </c>
      <c r="AE37" s="82">
        <f>IF(AD37&gt;=Priser!$J$5,Priser!$K$5,IF(AD37&gt;=Priser!$J$4,Priser!$K$4))</f>
        <v>0</v>
      </c>
      <c r="AF37" s="82">
        <f>AE37*SUMIFS(Priser!$F$4:$F$15,Priser!$A$4:$A$15,$AM37)*Z37</f>
        <v>0</v>
      </c>
      <c r="AH37" s="52"/>
      <c r="AJ37" s="82">
        <f>IF(Inmatning!F37="",Inmatning!E37,0)/IF(Inmatning!$F$2=Listor!$B$5,I37,1)</f>
        <v>0</v>
      </c>
      <c r="AK37" s="82">
        <f>Inmatning!F37/IF(Inmatning!$F$2=Listor!$B$5,I37,1)</f>
        <v>0</v>
      </c>
      <c r="AM37" s="74">
        <f t="shared" si="8"/>
        <v>11</v>
      </c>
      <c r="AN37" s="82">
        <f>Indata!$B$8</f>
        <v>0</v>
      </c>
    </row>
    <row r="38" spans="1:40" x14ac:dyDescent="0.25">
      <c r="A38" s="106"/>
      <c r="B38" s="82"/>
      <c r="C38" s="82"/>
      <c r="D38" s="80">
        <f t="shared" si="11"/>
        <v>45233</v>
      </c>
      <c r="E38" s="161"/>
      <c r="F38" s="160"/>
      <c r="G38" s="80"/>
      <c r="H38" s="52">
        <f t="shared" si="9"/>
        <v>0</v>
      </c>
      <c r="I38" s="74">
        <f>24+SUMIFS(Listor!$C$22:$C$23,Listor!$B$22:$B$23,Inmatning!D38)</f>
        <v>24</v>
      </c>
      <c r="J38" s="82">
        <f t="shared" si="0"/>
        <v>0</v>
      </c>
      <c r="K38" s="82"/>
      <c r="L38" s="99"/>
      <c r="M38" s="97"/>
      <c r="N38" s="82">
        <f>L38*SUMIFS(Priser!$F$4:$F$15,Priser!$A$4:$A$15,AM38)</f>
        <v>0</v>
      </c>
      <c r="O38" s="82">
        <f t="shared" si="12"/>
        <v>0</v>
      </c>
      <c r="Q38" s="82">
        <f t="shared" si="1"/>
        <v>0</v>
      </c>
      <c r="R38" s="82">
        <f t="shared" si="2"/>
        <v>0</v>
      </c>
      <c r="S38" s="82">
        <f t="shared" si="10"/>
        <v>0</v>
      </c>
      <c r="T38" s="82">
        <f t="shared" si="3"/>
        <v>0</v>
      </c>
      <c r="X38" s="82">
        <f t="shared" si="4"/>
        <v>0</v>
      </c>
      <c r="Y38" s="82">
        <f t="shared" si="13"/>
        <v>0</v>
      </c>
      <c r="Z38" s="82">
        <f t="shared" si="5"/>
        <v>0</v>
      </c>
      <c r="AA38" s="82">
        <f t="shared" si="6"/>
        <v>0</v>
      </c>
      <c r="AB38" s="82">
        <f>IF(AA38&gt;=Priser!$H$5,Priser!$I$5,IF(AA38&gt;=Priser!$H$4,Priser!$I$4))</f>
        <v>0</v>
      </c>
      <c r="AC38" s="82">
        <f>AB38*SUMIFS(Priser!$F$4:$F$15,Priser!$A$4:$A$15,$AM38)*Y38</f>
        <v>0</v>
      </c>
      <c r="AD38" s="82">
        <f t="shared" si="7"/>
        <v>0</v>
      </c>
      <c r="AE38" s="82">
        <f>IF(AD38&gt;=Priser!$J$5,Priser!$K$5,IF(AD38&gt;=Priser!$J$4,Priser!$K$4))</f>
        <v>0</v>
      </c>
      <c r="AF38" s="82">
        <f>AE38*SUMIFS(Priser!$F$4:$F$15,Priser!$A$4:$A$15,$AM38)*Z38</f>
        <v>0</v>
      </c>
      <c r="AH38" s="52"/>
      <c r="AJ38" s="82">
        <f>IF(Inmatning!F38="",Inmatning!E38,0)/IF(Inmatning!$F$2=Listor!$B$5,I38,1)</f>
        <v>0</v>
      </c>
      <c r="AK38" s="82">
        <f>Inmatning!F38/IF(Inmatning!$F$2=Listor!$B$5,I38,1)</f>
        <v>0</v>
      </c>
      <c r="AM38" s="74">
        <f t="shared" si="8"/>
        <v>11</v>
      </c>
      <c r="AN38" s="82">
        <f>Indata!$B$8</f>
        <v>0</v>
      </c>
    </row>
    <row r="39" spans="1:40" x14ac:dyDescent="0.25">
      <c r="A39" s="106"/>
      <c r="B39" s="82"/>
      <c r="C39" s="82"/>
      <c r="D39" s="80">
        <f t="shared" si="11"/>
        <v>45234</v>
      </c>
      <c r="E39" s="161"/>
      <c r="F39" s="160"/>
      <c r="G39" s="80"/>
      <c r="H39" s="52">
        <f t="shared" si="9"/>
        <v>0</v>
      </c>
      <c r="I39" s="74">
        <f>24+SUMIFS(Listor!$C$22:$C$23,Listor!$B$22:$B$23,Inmatning!D39)</f>
        <v>24</v>
      </c>
      <c r="J39" s="82">
        <f t="shared" si="0"/>
        <v>0</v>
      </c>
      <c r="K39" s="82"/>
      <c r="L39" s="99"/>
      <c r="M39" s="97"/>
      <c r="N39" s="82">
        <f>L39*SUMIFS(Priser!$F$4:$F$15,Priser!$A$4:$A$15,AM39)</f>
        <v>0</v>
      </c>
      <c r="O39" s="82">
        <f t="shared" si="12"/>
        <v>0</v>
      </c>
      <c r="Q39" s="82">
        <f t="shared" si="1"/>
        <v>0</v>
      </c>
      <c r="R39" s="82">
        <f t="shared" si="2"/>
        <v>0</v>
      </c>
      <c r="S39" s="82">
        <f t="shared" si="10"/>
        <v>0</v>
      </c>
      <c r="T39" s="82">
        <f t="shared" si="3"/>
        <v>0</v>
      </c>
      <c r="X39" s="82">
        <f t="shared" si="4"/>
        <v>0</v>
      </c>
      <c r="Y39" s="82">
        <f t="shared" si="13"/>
        <v>0</v>
      </c>
      <c r="Z39" s="82">
        <f t="shared" si="5"/>
        <v>0</v>
      </c>
      <c r="AA39" s="82">
        <f t="shared" si="6"/>
        <v>0</v>
      </c>
      <c r="AB39" s="82">
        <f>IF(AA39&gt;=Priser!$H$5,Priser!$I$5,IF(AA39&gt;=Priser!$H$4,Priser!$I$4))</f>
        <v>0</v>
      </c>
      <c r="AC39" s="82">
        <f>AB39*SUMIFS(Priser!$F$4:$F$15,Priser!$A$4:$A$15,$AM39)*Y39</f>
        <v>0</v>
      </c>
      <c r="AD39" s="82">
        <f t="shared" si="7"/>
        <v>0</v>
      </c>
      <c r="AE39" s="82">
        <f>IF(AD39&gt;=Priser!$J$5,Priser!$K$5,IF(AD39&gt;=Priser!$J$4,Priser!$K$4))</f>
        <v>0</v>
      </c>
      <c r="AF39" s="82">
        <f>AE39*SUMIFS(Priser!$F$4:$F$15,Priser!$A$4:$A$15,$AM39)*Z39</f>
        <v>0</v>
      </c>
      <c r="AH39" s="52"/>
      <c r="AJ39" s="82">
        <f>IF(Inmatning!F39="",Inmatning!E39,0)/IF(Inmatning!$F$2=Listor!$B$5,I39,1)</f>
        <v>0</v>
      </c>
      <c r="AK39" s="82">
        <f>Inmatning!F39/IF(Inmatning!$F$2=Listor!$B$5,I39,1)</f>
        <v>0</v>
      </c>
      <c r="AM39" s="74">
        <f t="shared" si="8"/>
        <v>11</v>
      </c>
      <c r="AN39" s="82">
        <f>Indata!$B$8</f>
        <v>0</v>
      </c>
    </row>
    <row r="40" spans="1:40" x14ac:dyDescent="0.25">
      <c r="A40" s="106"/>
      <c r="B40" s="82"/>
      <c r="C40" s="82"/>
      <c r="D40" s="80">
        <f t="shared" si="11"/>
        <v>45235</v>
      </c>
      <c r="E40" s="161"/>
      <c r="F40" s="160"/>
      <c r="G40" s="80"/>
      <c r="H40" s="52">
        <f t="shared" si="9"/>
        <v>0</v>
      </c>
      <c r="I40" s="74">
        <f>24+SUMIFS(Listor!$C$22:$C$23,Listor!$B$22:$B$23,Inmatning!D40)</f>
        <v>24</v>
      </c>
      <c r="J40" s="82">
        <f t="shared" si="0"/>
        <v>0</v>
      </c>
      <c r="K40" s="82"/>
      <c r="L40" s="99"/>
      <c r="M40" s="97"/>
      <c r="N40" s="82">
        <f>L40*SUMIFS(Priser!$F$4:$F$15,Priser!$A$4:$A$15,AM40)</f>
        <v>0</v>
      </c>
      <c r="O40" s="82">
        <f t="shared" si="12"/>
        <v>0</v>
      </c>
      <c r="Q40" s="82">
        <f t="shared" si="1"/>
        <v>0</v>
      </c>
      <c r="R40" s="82">
        <f t="shared" si="2"/>
        <v>0</v>
      </c>
      <c r="S40" s="82">
        <f t="shared" si="10"/>
        <v>0</v>
      </c>
      <c r="T40" s="82">
        <f t="shared" si="3"/>
        <v>0</v>
      </c>
      <c r="X40" s="82">
        <f t="shared" si="4"/>
        <v>0</v>
      </c>
      <c r="Y40" s="82">
        <f t="shared" si="13"/>
        <v>0</v>
      </c>
      <c r="Z40" s="82">
        <f t="shared" si="5"/>
        <v>0</v>
      </c>
      <c r="AA40" s="82">
        <f t="shared" si="6"/>
        <v>0</v>
      </c>
      <c r="AB40" s="82">
        <f>IF(AA40&gt;=Priser!$H$5,Priser!$I$5,IF(AA40&gt;=Priser!$H$4,Priser!$I$4))</f>
        <v>0</v>
      </c>
      <c r="AC40" s="82">
        <f>AB40*SUMIFS(Priser!$F$4:$F$15,Priser!$A$4:$A$15,$AM40)*Y40</f>
        <v>0</v>
      </c>
      <c r="AD40" s="82">
        <f t="shared" si="7"/>
        <v>0</v>
      </c>
      <c r="AE40" s="82">
        <f>IF(AD40&gt;=Priser!$J$5,Priser!$K$5,IF(AD40&gt;=Priser!$J$4,Priser!$K$4))</f>
        <v>0</v>
      </c>
      <c r="AF40" s="82">
        <f>AE40*SUMIFS(Priser!$F$4:$F$15,Priser!$A$4:$A$15,$AM40)*Z40</f>
        <v>0</v>
      </c>
      <c r="AH40" s="52"/>
      <c r="AJ40" s="82">
        <f>IF(Inmatning!F40="",Inmatning!E40,0)/IF(Inmatning!$F$2=Listor!$B$5,I40,1)</f>
        <v>0</v>
      </c>
      <c r="AK40" s="82">
        <f>Inmatning!F40/IF(Inmatning!$F$2=Listor!$B$5,I40,1)</f>
        <v>0</v>
      </c>
      <c r="AM40" s="74">
        <f t="shared" si="8"/>
        <v>11</v>
      </c>
      <c r="AN40" s="82">
        <f>Indata!$B$8</f>
        <v>0</v>
      </c>
    </row>
    <row r="41" spans="1:40" x14ac:dyDescent="0.25">
      <c r="C41" s="82"/>
      <c r="D41" s="80">
        <f t="shared" si="11"/>
        <v>45236</v>
      </c>
      <c r="E41" s="161"/>
      <c r="F41" s="160"/>
      <c r="G41" s="80"/>
      <c r="H41" s="52">
        <f t="shared" si="9"/>
        <v>0</v>
      </c>
      <c r="I41" s="74">
        <f>24+SUMIFS(Listor!$C$22:$C$23,Listor!$B$22:$B$23,Inmatning!D41)</f>
        <v>24</v>
      </c>
      <c r="J41" s="82">
        <f t="shared" si="0"/>
        <v>0</v>
      </c>
      <c r="L41" s="99"/>
      <c r="M41" s="97"/>
      <c r="N41" s="82">
        <f>L41*SUMIFS(Priser!$F$4:$F$15,Priser!$A$4:$A$15,AM41)</f>
        <v>0</v>
      </c>
      <c r="O41" s="82">
        <f t="shared" si="12"/>
        <v>0</v>
      </c>
      <c r="Q41" s="82">
        <f t="shared" si="1"/>
        <v>0</v>
      </c>
      <c r="R41" s="82">
        <f t="shared" si="2"/>
        <v>0</v>
      </c>
      <c r="S41" s="82">
        <f t="shared" si="10"/>
        <v>0</v>
      </c>
      <c r="T41" s="82">
        <f t="shared" si="3"/>
        <v>0</v>
      </c>
      <c r="X41" s="82">
        <f t="shared" si="4"/>
        <v>0</v>
      </c>
      <c r="Y41" s="82">
        <f t="shared" si="13"/>
        <v>0</v>
      </c>
      <c r="Z41" s="82">
        <f t="shared" si="5"/>
        <v>0</v>
      </c>
      <c r="AA41" s="82">
        <f t="shared" si="6"/>
        <v>0</v>
      </c>
      <c r="AB41" s="82">
        <f>IF(AA41&gt;=Priser!$H$5,Priser!$I$5,IF(AA41&gt;=Priser!$H$4,Priser!$I$4))</f>
        <v>0</v>
      </c>
      <c r="AC41" s="82">
        <f>AB41*SUMIFS(Priser!$F$4:$F$15,Priser!$A$4:$A$15,$AM41)*Y41</f>
        <v>0</v>
      </c>
      <c r="AD41" s="82">
        <f t="shared" si="7"/>
        <v>0</v>
      </c>
      <c r="AE41" s="82">
        <f>IF(AD41&gt;=Priser!$J$5,Priser!$K$5,IF(AD41&gt;=Priser!$J$4,Priser!$K$4))</f>
        <v>0</v>
      </c>
      <c r="AF41" s="82">
        <f>AE41*SUMIFS(Priser!$F$4:$F$15,Priser!$A$4:$A$15,$AM41)*Z41</f>
        <v>0</v>
      </c>
      <c r="AH41" s="52"/>
      <c r="AJ41" s="82">
        <f>IF(Inmatning!F41="",Inmatning!E41,0)/IF(Inmatning!$F$2=Listor!$B$5,I41,1)</f>
        <v>0</v>
      </c>
      <c r="AK41" s="82">
        <f>Inmatning!F41/IF(Inmatning!$F$2=Listor!$B$5,I41,1)</f>
        <v>0</v>
      </c>
      <c r="AM41" s="74">
        <f t="shared" si="8"/>
        <v>11</v>
      </c>
      <c r="AN41" s="82">
        <f>Indata!$B$8</f>
        <v>0</v>
      </c>
    </row>
    <row r="42" spans="1:40" x14ac:dyDescent="0.25">
      <c r="C42" s="82"/>
      <c r="D42" s="80">
        <f t="shared" si="11"/>
        <v>45237</v>
      </c>
      <c r="E42" s="161"/>
      <c r="F42" s="160"/>
      <c r="G42" s="80"/>
      <c r="H42" s="52">
        <f t="shared" si="9"/>
        <v>0</v>
      </c>
      <c r="I42" s="74">
        <f>24+SUMIFS(Listor!$C$22:$C$23,Listor!$B$22:$B$23,Inmatning!D42)</f>
        <v>24</v>
      </c>
      <c r="J42" s="82">
        <f t="shared" si="0"/>
        <v>0</v>
      </c>
      <c r="L42" s="99"/>
      <c r="M42" s="97"/>
      <c r="N42" s="82">
        <f>L42*SUMIFS(Priser!$F$4:$F$15,Priser!$A$4:$A$15,AM42)</f>
        <v>0</v>
      </c>
      <c r="O42" s="82">
        <f t="shared" si="12"/>
        <v>0</v>
      </c>
      <c r="Q42" s="82">
        <f t="shared" si="1"/>
        <v>0</v>
      </c>
      <c r="R42" s="82">
        <f t="shared" si="2"/>
        <v>0</v>
      </c>
      <c r="S42" s="82">
        <f t="shared" si="10"/>
        <v>0</v>
      </c>
      <c r="T42" s="82">
        <f t="shared" si="3"/>
        <v>0</v>
      </c>
      <c r="X42" s="82">
        <f t="shared" si="4"/>
        <v>0</v>
      </c>
      <c r="Y42" s="82">
        <f t="shared" si="13"/>
        <v>0</v>
      </c>
      <c r="Z42" s="82">
        <f t="shared" si="5"/>
        <v>0</v>
      </c>
      <c r="AA42" s="82">
        <f t="shared" si="6"/>
        <v>0</v>
      </c>
      <c r="AB42" s="82">
        <f>IF(AA42&gt;=Priser!$H$5,Priser!$I$5,IF(AA42&gt;=Priser!$H$4,Priser!$I$4))</f>
        <v>0</v>
      </c>
      <c r="AC42" s="82">
        <f>AB42*SUMIFS(Priser!$F$4:$F$15,Priser!$A$4:$A$15,$AM42)*Y42</f>
        <v>0</v>
      </c>
      <c r="AD42" s="82">
        <f t="shared" si="7"/>
        <v>0</v>
      </c>
      <c r="AE42" s="82">
        <f>IF(AD42&gt;=Priser!$J$5,Priser!$K$5,IF(AD42&gt;=Priser!$J$4,Priser!$K$4))</f>
        <v>0</v>
      </c>
      <c r="AF42" s="82">
        <f>AE42*SUMIFS(Priser!$F$4:$F$15,Priser!$A$4:$A$15,$AM42)*Z42</f>
        <v>0</v>
      </c>
      <c r="AH42" s="52"/>
      <c r="AJ42" s="82">
        <f>IF(Inmatning!F42="",Inmatning!E42,0)/IF(Inmatning!$F$2=Listor!$B$5,I42,1)</f>
        <v>0</v>
      </c>
      <c r="AK42" s="82">
        <f>Inmatning!F42/IF(Inmatning!$F$2=Listor!$B$5,I42,1)</f>
        <v>0</v>
      </c>
      <c r="AM42" s="74">
        <f t="shared" si="8"/>
        <v>11</v>
      </c>
      <c r="AN42" s="82">
        <f>Indata!$B$8</f>
        <v>0</v>
      </c>
    </row>
    <row r="43" spans="1:40" x14ac:dyDescent="0.25">
      <c r="A43" s="107"/>
      <c r="C43" s="82"/>
      <c r="D43" s="80">
        <f t="shared" si="11"/>
        <v>45238</v>
      </c>
      <c r="E43" s="161"/>
      <c r="F43" s="160"/>
      <c r="G43" s="80"/>
      <c r="H43" s="52">
        <f t="shared" si="9"/>
        <v>0</v>
      </c>
      <c r="I43" s="74">
        <f>24+SUMIFS(Listor!$C$22:$C$23,Listor!$B$22:$B$23,Inmatning!D43)</f>
        <v>24</v>
      </c>
      <c r="J43" s="82">
        <f t="shared" si="0"/>
        <v>0</v>
      </c>
      <c r="L43" s="99"/>
      <c r="M43" s="97"/>
      <c r="N43" s="82">
        <f>L43*SUMIFS(Priser!$F$4:$F$15,Priser!$A$4:$A$15,AM43)</f>
        <v>0</v>
      </c>
      <c r="O43" s="82">
        <f t="shared" si="12"/>
        <v>0</v>
      </c>
      <c r="Q43" s="82">
        <f t="shared" si="1"/>
        <v>0</v>
      </c>
      <c r="R43" s="82">
        <f t="shared" si="2"/>
        <v>0</v>
      </c>
      <c r="S43" s="82">
        <f t="shared" si="10"/>
        <v>0</v>
      </c>
      <c r="T43" s="82">
        <f t="shared" si="3"/>
        <v>0</v>
      </c>
      <c r="X43" s="82">
        <f t="shared" si="4"/>
        <v>0</v>
      </c>
      <c r="Y43" s="82">
        <f t="shared" si="13"/>
        <v>0</v>
      </c>
      <c r="Z43" s="82">
        <f t="shared" si="5"/>
        <v>0</v>
      </c>
      <c r="AA43" s="82">
        <f t="shared" si="6"/>
        <v>0</v>
      </c>
      <c r="AB43" s="82">
        <f>IF(AA43&gt;=Priser!$H$5,Priser!$I$5,IF(AA43&gt;=Priser!$H$4,Priser!$I$4))</f>
        <v>0</v>
      </c>
      <c r="AC43" s="82">
        <f>AB43*SUMIFS(Priser!$F$4:$F$15,Priser!$A$4:$A$15,$AM43)*Y43</f>
        <v>0</v>
      </c>
      <c r="AD43" s="82">
        <f t="shared" si="7"/>
        <v>0</v>
      </c>
      <c r="AE43" s="82">
        <f>IF(AD43&gt;=Priser!$J$5,Priser!$K$5,IF(AD43&gt;=Priser!$J$4,Priser!$K$4))</f>
        <v>0</v>
      </c>
      <c r="AF43" s="82">
        <f>AE43*SUMIFS(Priser!$F$4:$F$15,Priser!$A$4:$A$15,$AM43)*Z43</f>
        <v>0</v>
      </c>
      <c r="AH43" s="52"/>
      <c r="AJ43" s="82">
        <f>IF(Inmatning!F43="",Inmatning!E43,0)/IF(Inmatning!$F$2=Listor!$B$5,I43,1)</f>
        <v>0</v>
      </c>
      <c r="AK43" s="82">
        <f>Inmatning!F43/IF(Inmatning!$F$2=Listor!$B$5,I43,1)</f>
        <v>0</v>
      </c>
      <c r="AM43" s="74">
        <f t="shared" si="8"/>
        <v>11</v>
      </c>
      <c r="AN43" s="82">
        <f>Indata!$B$8</f>
        <v>0</v>
      </c>
    </row>
    <row r="44" spans="1:40" x14ac:dyDescent="0.25">
      <c r="A44" s="106"/>
      <c r="B44" s="82"/>
      <c r="C44" s="82"/>
      <c r="D44" s="80">
        <f t="shared" si="11"/>
        <v>45239</v>
      </c>
      <c r="E44" s="161"/>
      <c r="F44" s="160"/>
      <c r="G44" s="80"/>
      <c r="H44" s="52">
        <f t="shared" si="9"/>
        <v>0</v>
      </c>
      <c r="I44" s="74">
        <f>24+SUMIFS(Listor!$C$22:$C$23,Listor!$B$22:$B$23,Inmatning!D44)</f>
        <v>24</v>
      </c>
      <c r="J44" s="82">
        <f t="shared" si="0"/>
        <v>0</v>
      </c>
      <c r="K44" s="82"/>
      <c r="L44" s="99"/>
      <c r="M44" s="97"/>
      <c r="N44" s="82">
        <f>L44*SUMIFS(Priser!$F$4:$F$15,Priser!$A$4:$A$15,AM44)</f>
        <v>0</v>
      </c>
      <c r="O44" s="82">
        <f t="shared" si="12"/>
        <v>0</v>
      </c>
      <c r="Q44" s="82">
        <f t="shared" si="1"/>
        <v>0</v>
      </c>
      <c r="R44" s="82">
        <f t="shared" si="2"/>
        <v>0</v>
      </c>
      <c r="S44" s="82">
        <f t="shared" si="10"/>
        <v>0</v>
      </c>
      <c r="T44" s="82">
        <f t="shared" si="3"/>
        <v>0</v>
      </c>
      <c r="X44" s="82">
        <f t="shared" si="4"/>
        <v>0</v>
      </c>
      <c r="Y44" s="82">
        <f t="shared" si="13"/>
        <v>0</v>
      </c>
      <c r="Z44" s="82">
        <f t="shared" si="5"/>
        <v>0</v>
      </c>
      <c r="AA44" s="82">
        <f t="shared" si="6"/>
        <v>0</v>
      </c>
      <c r="AB44" s="82">
        <f>IF(AA44&gt;=Priser!$H$5,Priser!$I$5,IF(AA44&gt;=Priser!$H$4,Priser!$I$4))</f>
        <v>0</v>
      </c>
      <c r="AC44" s="82">
        <f>AB44*SUMIFS(Priser!$F$4:$F$15,Priser!$A$4:$A$15,$AM44)*Y44</f>
        <v>0</v>
      </c>
      <c r="AD44" s="82">
        <f t="shared" si="7"/>
        <v>0</v>
      </c>
      <c r="AE44" s="82">
        <f>IF(AD44&gt;=Priser!$J$5,Priser!$K$5,IF(AD44&gt;=Priser!$J$4,Priser!$K$4))</f>
        <v>0</v>
      </c>
      <c r="AF44" s="82">
        <f>AE44*SUMIFS(Priser!$F$4:$F$15,Priser!$A$4:$A$15,$AM44)*Z44</f>
        <v>0</v>
      </c>
      <c r="AH44" s="52"/>
      <c r="AJ44" s="82">
        <f>IF(Inmatning!F44="",Inmatning!E44,0)/IF(Inmatning!$F$2=Listor!$B$5,I44,1)</f>
        <v>0</v>
      </c>
      <c r="AK44" s="82">
        <f>Inmatning!F44/IF(Inmatning!$F$2=Listor!$B$5,I44,1)</f>
        <v>0</v>
      </c>
      <c r="AM44" s="74">
        <f t="shared" si="8"/>
        <v>11</v>
      </c>
      <c r="AN44" s="82">
        <f>Indata!$B$8</f>
        <v>0</v>
      </c>
    </row>
    <row r="45" spans="1:40" x14ac:dyDescent="0.25">
      <c r="A45" s="106"/>
      <c r="B45" s="82"/>
      <c r="C45" s="82"/>
      <c r="D45" s="80">
        <f t="shared" si="11"/>
        <v>45240</v>
      </c>
      <c r="E45" s="161"/>
      <c r="F45" s="160"/>
      <c r="G45" s="80"/>
      <c r="H45" s="52">
        <f t="shared" si="9"/>
        <v>0</v>
      </c>
      <c r="I45" s="74">
        <f>24+SUMIFS(Listor!$C$22:$C$23,Listor!$B$22:$B$23,Inmatning!D45)</f>
        <v>24</v>
      </c>
      <c r="J45" s="82">
        <f t="shared" si="0"/>
        <v>0</v>
      </c>
      <c r="K45" s="82"/>
      <c r="L45" s="99"/>
      <c r="M45" s="97"/>
      <c r="N45" s="82">
        <f>L45*SUMIFS(Priser!$F$4:$F$15,Priser!$A$4:$A$15,AM45)</f>
        <v>0</v>
      </c>
      <c r="O45" s="82">
        <f t="shared" si="12"/>
        <v>0</v>
      </c>
      <c r="Q45" s="82">
        <f t="shared" si="1"/>
        <v>0</v>
      </c>
      <c r="R45" s="82">
        <f t="shared" si="2"/>
        <v>0</v>
      </c>
      <c r="S45" s="82">
        <f t="shared" si="10"/>
        <v>0</v>
      </c>
      <c r="T45" s="82">
        <f t="shared" si="3"/>
        <v>0</v>
      </c>
      <c r="X45" s="82">
        <f t="shared" si="4"/>
        <v>0</v>
      </c>
      <c r="Y45" s="82">
        <f t="shared" si="13"/>
        <v>0</v>
      </c>
      <c r="Z45" s="82">
        <f t="shared" si="5"/>
        <v>0</v>
      </c>
      <c r="AA45" s="82">
        <f t="shared" si="6"/>
        <v>0</v>
      </c>
      <c r="AB45" s="82">
        <f>IF(AA45&gt;=Priser!$H$5,Priser!$I$5,IF(AA45&gt;=Priser!$H$4,Priser!$I$4))</f>
        <v>0</v>
      </c>
      <c r="AC45" s="82">
        <f>AB45*SUMIFS(Priser!$F$4:$F$15,Priser!$A$4:$A$15,$AM45)*Y45</f>
        <v>0</v>
      </c>
      <c r="AD45" s="82">
        <f t="shared" si="7"/>
        <v>0</v>
      </c>
      <c r="AE45" s="82">
        <f>IF(AD45&gt;=Priser!$J$5,Priser!$K$5,IF(AD45&gt;=Priser!$J$4,Priser!$K$4))</f>
        <v>0</v>
      </c>
      <c r="AF45" s="82">
        <f>AE45*SUMIFS(Priser!$F$4:$F$15,Priser!$A$4:$A$15,$AM45)*Z45</f>
        <v>0</v>
      </c>
      <c r="AH45" s="52"/>
      <c r="AJ45" s="82">
        <f>IF(Inmatning!F45="",Inmatning!E45,0)/IF(Inmatning!$F$2=Listor!$B$5,I45,1)</f>
        <v>0</v>
      </c>
      <c r="AK45" s="82">
        <f>Inmatning!F45/IF(Inmatning!$F$2=Listor!$B$5,I45,1)</f>
        <v>0</v>
      </c>
      <c r="AM45" s="74">
        <f t="shared" si="8"/>
        <v>11</v>
      </c>
      <c r="AN45" s="82">
        <f>Indata!$B$8</f>
        <v>0</v>
      </c>
    </row>
    <row r="46" spans="1:40" x14ac:dyDescent="0.25">
      <c r="A46" s="106"/>
      <c r="B46" s="82"/>
      <c r="C46" s="82"/>
      <c r="D46" s="80">
        <f t="shared" si="11"/>
        <v>45241</v>
      </c>
      <c r="E46" s="161"/>
      <c r="F46" s="160"/>
      <c r="G46" s="80"/>
      <c r="H46" s="52">
        <f t="shared" si="9"/>
        <v>0</v>
      </c>
      <c r="I46" s="74">
        <f>24+SUMIFS(Listor!$C$22:$C$23,Listor!$B$22:$B$23,Inmatning!D46)</f>
        <v>24</v>
      </c>
      <c r="J46" s="82">
        <f t="shared" si="0"/>
        <v>0</v>
      </c>
      <c r="K46" s="82"/>
      <c r="L46" s="99"/>
      <c r="M46" s="97"/>
      <c r="N46" s="82">
        <f>L46*SUMIFS(Priser!$F$4:$F$15,Priser!$A$4:$A$15,AM46)</f>
        <v>0</v>
      </c>
      <c r="O46" s="82">
        <f t="shared" si="12"/>
        <v>0</v>
      </c>
      <c r="Q46" s="82">
        <f t="shared" si="1"/>
        <v>0</v>
      </c>
      <c r="R46" s="82">
        <f t="shared" si="2"/>
        <v>0</v>
      </c>
      <c r="S46" s="82">
        <f t="shared" si="10"/>
        <v>0</v>
      </c>
      <c r="T46" s="82">
        <f t="shared" si="3"/>
        <v>0</v>
      </c>
      <c r="X46" s="82">
        <f t="shared" si="4"/>
        <v>0</v>
      </c>
      <c r="Y46" s="82">
        <f t="shared" si="13"/>
        <v>0</v>
      </c>
      <c r="Z46" s="82">
        <f t="shared" si="5"/>
        <v>0</v>
      </c>
      <c r="AA46" s="82">
        <f t="shared" si="6"/>
        <v>0</v>
      </c>
      <c r="AB46" s="82">
        <f>IF(AA46&gt;=Priser!$H$5,Priser!$I$5,IF(AA46&gt;=Priser!$H$4,Priser!$I$4))</f>
        <v>0</v>
      </c>
      <c r="AC46" s="82">
        <f>AB46*SUMIFS(Priser!$F$4:$F$15,Priser!$A$4:$A$15,$AM46)*Y46</f>
        <v>0</v>
      </c>
      <c r="AD46" s="82">
        <f t="shared" si="7"/>
        <v>0</v>
      </c>
      <c r="AE46" s="82">
        <f>IF(AD46&gt;=Priser!$J$5,Priser!$K$5,IF(AD46&gt;=Priser!$J$4,Priser!$K$4))</f>
        <v>0</v>
      </c>
      <c r="AF46" s="82">
        <f>AE46*SUMIFS(Priser!$F$4:$F$15,Priser!$A$4:$A$15,$AM46)*Z46</f>
        <v>0</v>
      </c>
      <c r="AH46" s="52"/>
      <c r="AJ46" s="82">
        <f>IF(Inmatning!F46="",Inmatning!E46,0)/IF(Inmatning!$F$2=Listor!$B$5,I46,1)</f>
        <v>0</v>
      </c>
      <c r="AK46" s="82">
        <f>Inmatning!F46/IF(Inmatning!$F$2=Listor!$B$5,I46,1)</f>
        <v>0</v>
      </c>
      <c r="AM46" s="74">
        <f t="shared" si="8"/>
        <v>11</v>
      </c>
      <c r="AN46" s="82">
        <f>Indata!$B$8</f>
        <v>0</v>
      </c>
    </row>
    <row r="47" spans="1:40" x14ac:dyDescent="0.25">
      <c r="A47" s="106"/>
      <c r="B47" s="82"/>
      <c r="C47" s="82"/>
      <c r="D47" s="80">
        <f t="shared" si="11"/>
        <v>45242</v>
      </c>
      <c r="E47" s="161"/>
      <c r="F47" s="160"/>
      <c r="G47" s="80"/>
      <c r="H47" s="52">
        <f t="shared" si="9"/>
        <v>0</v>
      </c>
      <c r="I47" s="74">
        <f>24+SUMIFS(Listor!$C$22:$C$23,Listor!$B$22:$B$23,Inmatning!D47)</f>
        <v>24</v>
      </c>
      <c r="J47" s="82">
        <f t="shared" si="0"/>
        <v>0</v>
      </c>
      <c r="K47" s="82"/>
      <c r="L47" s="99"/>
      <c r="M47" s="97"/>
      <c r="N47" s="82">
        <f>L47*SUMIFS(Priser!$F$4:$F$15,Priser!$A$4:$A$15,AM47)</f>
        <v>0</v>
      </c>
      <c r="O47" s="82">
        <f t="shared" si="12"/>
        <v>0</v>
      </c>
      <c r="Q47" s="82">
        <f t="shared" si="1"/>
        <v>0</v>
      </c>
      <c r="R47" s="82">
        <f t="shared" si="2"/>
        <v>0</v>
      </c>
      <c r="S47" s="82">
        <f t="shared" si="10"/>
        <v>0</v>
      </c>
      <c r="T47" s="82">
        <f t="shared" si="3"/>
        <v>0</v>
      </c>
      <c r="X47" s="82">
        <f t="shared" si="4"/>
        <v>0</v>
      </c>
      <c r="Y47" s="82">
        <f t="shared" si="13"/>
        <v>0</v>
      </c>
      <c r="Z47" s="82">
        <f t="shared" si="5"/>
        <v>0</v>
      </c>
      <c r="AA47" s="82">
        <f t="shared" si="6"/>
        <v>0</v>
      </c>
      <c r="AB47" s="82">
        <f>IF(AA47&gt;=Priser!$H$5,Priser!$I$5,IF(AA47&gt;=Priser!$H$4,Priser!$I$4))</f>
        <v>0</v>
      </c>
      <c r="AC47" s="82">
        <f>AB47*SUMIFS(Priser!$F$4:$F$15,Priser!$A$4:$A$15,$AM47)*Y47</f>
        <v>0</v>
      </c>
      <c r="AD47" s="82">
        <f t="shared" si="7"/>
        <v>0</v>
      </c>
      <c r="AE47" s="82">
        <f>IF(AD47&gt;=Priser!$J$5,Priser!$K$5,IF(AD47&gt;=Priser!$J$4,Priser!$K$4))</f>
        <v>0</v>
      </c>
      <c r="AF47" s="82">
        <f>AE47*SUMIFS(Priser!$F$4:$F$15,Priser!$A$4:$A$15,$AM47)*Z47</f>
        <v>0</v>
      </c>
      <c r="AH47" s="52"/>
      <c r="AJ47" s="82">
        <f>IF(Inmatning!F47="",Inmatning!E47,0)/IF(Inmatning!$F$2=Listor!$B$5,I47,1)</f>
        <v>0</v>
      </c>
      <c r="AK47" s="82">
        <f>Inmatning!F47/IF(Inmatning!$F$2=Listor!$B$5,I47,1)</f>
        <v>0</v>
      </c>
      <c r="AM47" s="74">
        <f t="shared" si="8"/>
        <v>11</v>
      </c>
      <c r="AN47" s="82">
        <f>Indata!$B$8</f>
        <v>0</v>
      </c>
    </row>
    <row r="48" spans="1:40" x14ac:dyDescent="0.25">
      <c r="A48" s="106"/>
      <c r="B48" s="82"/>
      <c r="C48" s="82"/>
      <c r="D48" s="80">
        <f t="shared" si="11"/>
        <v>45243</v>
      </c>
      <c r="E48" s="161"/>
      <c r="F48" s="160"/>
      <c r="G48" s="80"/>
      <c r="H48" s="52">
        <f t="shared" si="9"/>
        <v>0</v>
      </c>
      <c r="I48" s="74">
        <f>24+SUMIFS(Listor!$C$22:$C$23,Listor!$B$22:$B$23,Inmatning!D48)</f>
        <v>24</v>
      </c>
      <c r="J48" s="82">
        <f t="shared" si="0"/>
        <v>0</v>
      </c>
      <c r="K48" s="82"/>
      <c r="L48" s="99"/>
      <c r="M48" s="97"/>
      <c r="N48" s="82">
        <f>L48*SUMIFS(Priser!$F$4:$F$15,Priser!$A$4:$A$15,AM48)</f>
        <v>0</v>
      </c>
      <c r="O48" s="82">
        <f t="shared" si="12"/>
        <v>0</v>
      </c>
      <c r="Q48" s="82">
        <f t="shared" si="1"/>
        <v>0</v>
      </c>
      <c r="R48" s="82">
        <f t="shared" si="2"/>
        <v>0</v>
      </c>
      <c r="S48" s="82">
        <f t="shared" si="10"/>
        <v>0</v>
      </c>
      <c r="T48" s="82">
        <f t="shared" si="3"/>
        <v>0</v>
      </c>
      <c r="X48" s="82">
        <f t="shared" si="4"/>
        <v>0</v>
      </c>
      <c r="Y48" s="82">
        <f t="shared" si="13"/>
        <v>0</v>
      </c>
      <c r="Z48" s="82">
        <f t="shared" si="5"/>
        <v>0</v>
      </c>
      <c r="AA48" s="82">
        <f t="shared" si="6"/>
        <v>0</v>
      </c>
      <c r="AB48" s="82">
        <f>IF(AA48&gt;=Priser!$H$5,Priser!$I$5,IF(AA48&gt;=Priser!$H$4,Priser!$I$4))</f>
        <v>0</v>
      </c>
      <c r="AC48" s="82">
        <f>AB48*SUMIFS(Priser!$F$4:$F$15,Priser!$A$4:$A$15,$AM48)*Y48</f>
        <v>0</v>
      </c>
      <c r="AD48" s="82">
        <f t="shared" si="7"/>
        <v>0</v>
      </c>
      <c r="AE48" s="82">
        <f>IF(AD48&gt;=Priser!$J$5,Priser!$K$5,IF(AD48&gt;=Priser!$J$4,Priser!$K$4))</f>
        <v>0</v>
      </c>
      <c r="AF48" s="82">
        <f>AE48*SUMIFS(Priser!$F$4:$F$15,Priser!$A$4:$A$15,$AM48)*Z48</f>
        <v>0</v>
      </c>
      <c r="AH48" s="52"/>
      <c r="AJ48" s="82">
        <f>IF(Inmatning!F48="",Inmatning!E48,0)/IF(Inmatning!$F$2=Listor!$B$5,I48,1)</f>
        <v>0</v>
      </c>
      <c r="AK48" s="82">
        <f>Inmatning!F48/IF(Inmatning!$F$2=Listor!$B$5,I48,1)</f>
        <v>0</v>
      </c>
      <c r="AM48" s="74">
        <f t="shared" si="8"/>
        <v>11</v>
      </c>
      <c r="AN48" s="82">
        <f>Indata!$B$8</f>
        <v>0</v>
      </c>
    </row>
    <row r="49" spans="1:40" x14ac:dyDescent="0.25">
      <c r="A49" s="106"/>
      <c r="B49" s="82"/>
      <c r="C49" s="82"/>
      <c r="D49" s="80">
        <f t="shared" si="11"/>
        <v>45244</v>
      </c>
      <c r="E49" s="161"/>
      <c r="F49" s="160"/>
      <c r="G49" s="80"/>
      <c r="H49" s="52">
        <f t="shared" si="9"/>
        <v>0</v>
      </c>
      <c r="I49" s="74">
        <f>24+SUMIFS(Listor!$C$22:$C$23,Listor!$B$22:$B$23,Inmatning!D49)</f>
        <v>24</v>
      </c>
      <c r="J49" s="82">
        <f t="shared" si="0"/>
        <v>0</v>
      </c>
      <c r="K49" s="82"/>
      <c r="L49" s="99"/>
      <c r="M49" s="97"/>
      <c r="N49" s="82">
        <f>L49*SUMIFS(Priser!$F$4:$F$15,Priser!$A$4:$A$15,AM49)</f>
        <v>0</v>
      </c>
      <c r="O49" s="82">
        <f t="shared" si="12"/>
        <v>0</v>
      </c>
      <c r="Q49" s="82">
        <f t="shared" si="1"/>
        <v>0</v>
      </c>
      <c r="R49" s="82">
        <f t="shared" si="2"/>
        <v>0</v>
      </c>
      <c r="S49" s="82">
        <f t="shared" si="10"/>
        <v>0</v>
      </c>
      <c r="T49" s="82">
        <f t="shared" si="3"/>
        <v>0</v>
      </c>
      <c r="X49" s="82">
        <f t="shared" si="4"/>
        <v>0</v>
      </c>
      <c r="Y49" s="82">
        <f t="shared" si="13"/>
        <v>0</v>
      </c>
      <c r="Z49" s="82">
        <f t="shared" si="5"/>
        <v>0</v>
      </c>
      <c r="AA49" s="82">
        <f t="shared" si="6"/>
        <v>0</v>
      </c>
      <c r="AB49" s="82">
        <f>IF(AA49&gt;=Priser!$H$5,Priser!$I$5,IF(AA49&gt;=Priser!$H$4,Priser!$I$4))</f>
        <v>0</v>
      </c>
      <c r="AC49" s="82">
        <f>AB49*SUMIFS(Priser!$F$4:$F$15,Priser!$A$4:$A$15,$AM49)*Y49</f>
        <v>0</v>
      </c>
      <c r="AD49" s="82">
        <f t="shared" si="7"/>
        <v>0</v>
      </c>
      <c r="AE49" s="82">
        <f>IF(AD49&gt;=Priser!$J$5,Priser!$K$5,IF(AD49&gt;=Priser!$J$4,Priser!$K$4))</f>
        <v>0</v>
      </c>
      <c r="AF49" s="82">
        <f>AE49*SUMIFS(Priser!$F$4:$F$15,Priser!$A$4:$A$15,$AM49)*Z49</f>
        <v>0</v>
      </c>
      <c r="AH49" s="52"/>
      <c r="AJ49" s="82">
        <f>IF(Inmatning!F49="",Inmatning!E49,0)/IF(Inmatning!$F$2=Listor!$B$5,I49,1)</f>
        <v>0</v>
      </c>
      <c r="AK49" s="82">
        <f>Inmatning!F49/IF(Inmatning!$F$2=Listor!$B$5,I49,1)</f>
        <v>0</v>
      </c>
      <c r="AM49" s="74">
        <f t="shared" si="8"/>
        <v>11</v>
      </c>
      <c r="AN49" s="82">
        <f>Indata!$B$8</f>
        <v>0</v>
      </c>
    </row>
    <row r="50" spans="1:40" x14ac:dyDescent="0.25">
      <c r="A50" s="106"/>
      <c r="B50" s="82"/>
      <c r="C50" s="82"/>
      <c r="D50" s="80">
        <f t="shared" si="11"/>
        <v>45245</v>
      </c>
      <c r="E50" s="161"/>
      <c r="F50" s="160"/>
      <c r="G50" s="80"/>
      <c r="H50" s="52">
        <f t="shared" si="9"/>
        <v>0</v>
      </c>
      <c r="I50" s="74">
        <f>24+SUMIFS(Listor!$C$22:$C$23,Listor!$B$22:$B$23,Inmatning!D50)</f>
        <v>24</v>
      </c>
      <c r="J50" s="82">
        <f t="shared" si="0"/>
        <v>0</v>
      </c>
      <c r="K50" s="82"/>
      <c r="L50" s="99"/>
      <c r="M50" s="97"/>
      <c r="N50" s="82">
        <f>L50*SUMIFS(Priser!$F$4:$F$15,Priser!$A$4:$A$15,AM50)</f>
        <v>0</v>
      </c>
      <c r="O50" s="82">
        <f t="shared" si="12"/>
        <v>0</v>
      </c>
      <c r="Q50" s="82">
        <f t="shared" si="1"/>
        <v>0</v>
      </c>
      <c r="R50" s="82">
        <f t="shared" si="2"/>
        <v>0</v>
      </c>
      <c r="S50" s="82">
        <f t="shared" si="10"/>
        <v>0</v>
      </c>
      <c r="T50" s="82">
        <f t="shared" si="3"/>
        <v>0</v>
      </c>
      <c r="X50" s="82">
        <f t="shared" si="4"/>
        <v>0</v>
      </c>
      <c r="Y50" s="82">
        <f t="shared" si="13"/>
        <v>0</v>
      </c>
      <c r="Z50" s="82">
        <f t="shared" si="5"/>
        <v>0</v>
      </c>
      <c r="AA50" s="82">
        <f t="shared" si="6"/>
        <v>0</v>
      </c>
      <c r="AB50" s="82">
        <f>IF(AA50&gt;=Priser!$H$5,Priser!$I$5,IF(AA50&gt;=Priser!$H$4,Priser!$I$4))</f>
        <v>0</v>
      </c>
      <c r="AC50" s="82">
        <f>AB50*SUMIFS(Priser!$F$4:$F$15,Priser!$A$4:$A$15,$AM50)*Y50</f>
        <v>0</v>
      </c>
      <c r="AD50" s="82">
        <f t="shared" si="7"/>
        <v>0</v>
      </c>
      <c r="AE50" s="82">
        <f>IF(AD50&gt;=Priser!$J$5,Priser!$K$5,IF(AD50&gt;=Priser!$J$4,Priser!$K$4))</f>
        <v>0</v>
      </c>
      <c r="AF50" s="82">
        <f>AE50*SUMIFS(Priser!$F$4:$F$15,Priser!$A$4:$A$15,$AM50)*Z50</f>
        <v>0</v>
      </c>
      <c r="AH50" s="52"/>
      <c r="AJ50" s="82">
        <f>IF(Inmatning!F50="",Inmatning!E50,0)/IF(Inmatning!$F$2=Listor!$B$5,I50,1)</f>
        <v>0</v>
      </c>
      <c r="AK50" s="82">
        <f>Inmatning!F50/IF(Inmatning!$F$2=Listor!$B$5,I50,1)</f>
        <v>0</v>
      </c>
      <c r="AM50" s="74">
        <f t="shared" si="8"/>
        <v>11</v>
      </c>
      <c r="AN50" s="82">
        <f>Indata!$B$8</f>
        <v>0</v>
      </c>
    </row>
    <row r="51" spans="1:40" x14ac:dyDescent="0.25">
      <c r="C51" s="82"/>
      <c r="D51" s="80">
        <f t="shared" si="11"/>
        <v>45246</v>
      </c>
      <c r="E51" s="161"/>
      <c r="F51" s="160"/>
      <c r="G51" s="80"/>
      <c r="H51" s="52">
        <f t="shared" si="9"/>
        <v>0</v>
      </c>
      <c r="I51" s="74">
        <f>24+SUMIFS(Listor!$C$22:$C$23,Listor!$B$22:$B$23,Inmatning!D51)</f>
        <v>24</v>
      </c>
      <c r="J51" s="82">
        <f t="shared" si="0"/>
        <v>0</v>
      </c>
      <c r="L51" s="99"/>
      <c r="M51" s="97"/>
      <c r="N51" s="82">
        <f>L51*SUMIFS(Priser!$F$4:$F$15,Priser!$A$4:$A$15,AM51)</f>
        <v>0</v>
      </c>
      <c r="O51" s="82">
        <f t="shared" si="12"/>
        <v>0</v>
      </c>
      <c r="Q51" s="82">
        <f t="shared" si="1"/>
        <v>0</v>
      </c>
      <c r="R51" s="82">
        <f t="shared" si="2"/>
        <v>0</v>
      </c>
      <c r="S51" s="82">
        <f t="shared" si="10"/>
        <v>0</v>
      </c>
      <c r="T51" s="82">
        <f t="shared" si="3"/>
        <v>0</v>
      </c>
      <c r="X51" s="82">
        <f t="shared" si="4"/>
        <v>0</v>
      </c>
      <c r="Y51" s="82">
        <f t="shared" si="13"/>
        <v>0</v>
      </c>
      <c r="Z51" s="82">
        <f t="shared" si="5"/>
        <v>0</v>
      </c>
      <c r="AA51" s="82">
        <f t="shared" si="6"/>
        <v>0</v>
      </c>
      <c r="AB51" s="82">
        <f>IF(AA51&gt;=Priser!$H$5,Priser!$I$5,IF(AA51&gt;=Priser!$H$4,Priser!$I$4))</f>
        <v>0</v>
      </c>
      <c r="AC51" s="82">
        <f>AB51*SUMIFS(Priser!$F$4:$F$15,Priser!$A$4:$A$15,$AM51)*Y51</f>
        <v>0</v>
      </c>
      <c r="AD51" s="82">
        <f t="shared" si="7"/>
        <v>0</v>
      </c>
      <c r="AE51" s="82">
        <f>IF(AD51&gt;=Priser!$J$5,Priser!$K$5,IF(AD51&gt;=Priser!$J$4,Priser!$K$4))</f>
        <v>0</v>
      </c>
      <c r="AF51" s="82">
        <f>AE51*SUMIFS(Priser!$F$4:$F$15,Priser!$A$4:$A$15,$AM51)*Z51</f>
        <v>0</v>
      </c>
      <c r="AH51" s="52"/>
      <c r="AJ51" s="82">
        <f>IF(Inmatning!F51="",Inmatning!E51,0)/IF(Inmatning!$F$2=Listor!$B$5,I51,1)</f>
        <v>0</v>
      </c>
      <c r="AK51" s="82">
        <f>Inmatning!F51/IF(Inmatning!$F$2=Listor!$B$5,I51,1)</f>
        <v>0</v>
      </c>
      <c r="AM51" s="74">
        <f t="shared" si="8"/>
        <v>11</v>
      </c>
      <c r="AN51" s="82">
        <f>Indata!$B$8</f>
        <v>0</v>
      </c>
    </row>
    <row r="52" spans="1:40" x14ac:dyDescent="0.25">
      <c r="C52" s="82"/>
      <c r="D52" s="80">
        <f t="shared" si="11"/>
        <v>45247</v>
      </c>
      <c r="E52" s="161"/>
      <c r="F52" s="160"/>
      <c r="G52" s="80"/>
      <c r="H52" s="52">
        <f t="shared" si="9"/>
        <v>0</v>
      </c>
      <c r="I52" s="74">
        <f>24+SUMIFS(Listor!$C$22:$C$23,Listor!$B$22:$B$23,Inmatning!D52)</f>
        <v>24</v>
      </c>
      <c r="J52" s="82">
        <f t="shared" si="0"/>
        <v>0</v>
      </c>
      <c r="L52" s="99"/>
      <c r="M52" s="97"/>
      <c r="N52" s="82">
        <f>L52*SUMIFS(Priser!$F$4:$F$15,Priser!$A$4:$A$15,AM52)</f>
        <v>0</v>
      </c>
      <c r="O52" s="82">
        <f t="shared" si="12"/>
        <v>0</v>
      </c>
      <c r="Q52" s="82">
        <f t="shared" si="1"/>
        <v>0</v>
      </c>
      <c r="R52" s="82">
        <f t="shared" si="2"/>
        <v>0</v>
      </c>
      <c r="S52" s="82">
        <f t="shared" si="10"/>
        <v>0</v>
      </c>
      <c r="T52" s="82">
        <f t="shared" si="3"/>
        <v>0</v>
      </c>
      <c r="X52" s="82">
        <f t="shared" si="4"/>
        <v>0</v>
      </c>
      <c r="Y52" s="82">
        <f t="shared" si="13"/>
        <v>0</v>
      </c>
      <c r="Z52" s="82">
        <f t="shared" si="5"/>
        <v>0</v>
      </c>
      <c r="AA52" s="82">
        <f t="shared" si="6"/>
        <v>0</v>
      </c>
      <c r="AB52" s="82">
        <f>IF(AA52&gt;=Priser!$H$5,Priser!$I$5,IF(AA52&gt;=Priser!$H$4,Priser!$I$4))</f>
        <v>0</v>
      </c>
      <c r="AC52" s="82">
        <f>AB52*SUMIFS(Priser!$F$4:$F$15,Priser!$A$4:$A$15,$AM52)*Y52</f>
        <v>0</v>
      </c>
      <c r="AD52" s="82">
        <f t="shared" si="7"/>
        <v>0</v>
      </c>
      <c r="AE52" s="82">
        <f>IF(AD52&gt;=Priser!$J$5,Priser!$K$5,IF(AD52&gt;=Priser!$J$4,Priser!$K$4))</f>
        <v>0</v>
      </c>
      <c r="AF52" s="82">
        <f>AE52*SUMIFS(Priser!$F$4:$F$15,Priser!$A$4:$A$15,$AM52)*Z52</f>
        <v>0</v>
      </c>
      <c r="AH52" s="52"/>
      <c r="AJ52" s="82">
        <f>IF(Inmatning!F52="",Inmatning!E52,0)/IF(Inmatning!$F$2=Listor!$B$5,I52,1)</f>
        <v>0</v>
      </c>
      <c r="AK52" s="82">
        <f>Inmatning!F52/IF(Inmatning!$F$2=Listor!$B$5,I52,1)</f>
        <v>0</v>
      </c>
      <c r="AM52" s="74">
        <f t="shared" si="8"/>
        <v>11</v>
      </c>
      <c r="AN52" s="82">
        <f>Indata!$B$8</f>
        <v>0</v>
      </c>
    </row>
    <row r="53" spans="1:40" x14ac:dyDescent="0.25">
      <c r="A53" s="107"/>
      <c r="C53" s="82"/>
      <c r="D53" s="80">
        <f t="shared" si="11"/>
        <v>45248</v>
      </c>
      <c r="E53" s="161"/>
      <c r="F53" s="160"/>
      <c r="G53" s="80"/>
      <c r="H53" s="52">
        <f t="shared" si="9"/>
        <v>0</v>
      </c>
      <c r="I53" s="74">
        <f>24+SUMIFS(Listor!$C$22:$C$23,Listor!$B$22:$B$23,Inmatning!D53)</f>
        <v>24</v>
      </c>
      <c r="J53" s="82">
        <f t="shared" si="0"/>
        <v>0</v>
      </c>
      <c r="L53" s="99"/>
      <c r="M53" s="97"/>
      <c r="N53" s="82">
        <f>L53*SUMIFS(Priser!$F$4:$F$15,Priser!$A$4:$A$15,AM53)</f>
        <v>0</v>
      </c>
      <c r="O53" s="82">
        <f t="shared" si="12"/>
        <v>0</v>
      </c>
      <c r="Q53" s="82">
        <f t="shared" si="1"/>
        <v>0</v>
      </c>
      <c r="R53" s="82">
        <f t="shared" si="2"/>
        <v>0</v>
      </c>
      <c r="S53" s="82">
        <f t="shared" si="10"/>
        <v>0</v>
      </c>
      <c r="T53" s="82">
        <f t="shared" si="3"/>
        <v>0</v>
      </c>
      <c r="X53" s="82">
        <f t="shared" si="4"/>
        <v>0</v>
      </c>
      <c r="Y53" s="82">
        <f t="shared" si="13"/>
        <v>0</v>
      </c>
      <c r="Z53" s="82">
        <f t="shared" si="5"/>
        <v>0</v>
      </c>
      <c r="AA53" s="82">
        <f t="shared" si="6"/>
        <v>0</v>
      </c>
      <c r="AB53" s="82">
        <f>IF(AA53&gt;=Priser!$H$5,Priser!$I$5,IF(AA53&gt;=Priser!$H$4,Priser!$I$4))</f>
        <v>0</v>
      </c>
      <c r="AC53" s="82">
        <f>AB53*SUMIFS(Priser!$F$4:$F$15,Priser!$A$4:$A$15,$AM53)*Y53</f>
        <v>0</v>
      </c>
      <c r="AD53" s="82">
        <f t="shared" si="7"/>
        <v>0</v>
      </c>
      <c r="AE53" s="82">
        <f>IF(AD53&gt;=Priser!$J$5,Priser!$K$5,IF(AD53&gt;=Priser!$J$4,Priser!$K$4))</f>
        <v>0</v>
      </c>
      <c r="AF53" s="82">
        <f>AE53*SUMIFS(Priser!$F$4:$F$15,Priser!$A$4:$A$15,$AM53)*Z53</f>
        <v>0</v>
      </c>
      <c r="AH53" s="52"/>
      <c r="AJ53" s="82">
        <f>IF(Inmatning!F53="",Inmatning!E53,0)/IF(Inmatning!$F$2=Listor!$B$5,I53,1)</f>
        <v>0</v>
      </c>
      <c r="AK53" s="82">
        <f>Inmatning!F53/IF(Inmatning!$F$2=Listor!$B$5,I53,1)</f>
        <v>0</v>
      </c>
      <c r="AM53" s="74">
        <f t="shared" si="8"/>
        <v>11</v>
      </c>
      <c r="AN53" s="82">
        <f>Indata!$B$8</f>
        <v>0</v>
      </c>
    </row>
    <row r="54" spans="1:40" x14ac:dyDescent="0.25">
      <c r="A54" s="106"/>
      <c r="B54" s="82"/>
      <c r="C54" s="82"/>
      <c r="D54" s="80">
        <f t="shared" si="11"/>
        <v>45249</v>
      </c>
      <c r="E54" s="161"/>
      <c r="F54" s="160"/>
      <c r="G54" s="80"/>
      <c r="H54" s="52">
        <f t="shared" si="9"/>
        <v>0</v>
      </c>
      <c r="I54" s="74">
        <f>24+SUMIFS(Listor!$C$22:$C$23,Listor!$B$22:$B$23,Inmatning!D54)</f>
        <v>24</v>
      </c>
      <c r="J54" s="82">
        <f t="shared" si="0"/>
        <v>0</v>
      </c>
      <c r="K54" s="82"/>
      <c r="L54" s="99"/>
      <c r="M54" s="97"/>
      <c r="N54" s="82">
        <f>L54*SUMIFS(Priser!$F$4:$F$15,Priser!$A$4:$A$15,AM54)</f>
        <v>0</v>
      </c>
      <c r="O54" s="82">
        <f t="shared" si="12"/>
        <v>0</v>
      </c>
      <c r="Q54" s="82">
        <f t="shared" si="1"/>
        <v>0</v>
      </c>
      <c r="R54" s="82">
        <f t="shared" si="2"/>
        <v>0</v>
      </c>
      <c r="S54" s="82">
        <f t="shared" si="10"/>
        <v>0</v>
      </c>
      <c r="T54" s="82">
        <f t="shared" si="3"/>
        <v>0</v>
      </c>
      <c r="X54" s="82">
        <f t="shared" si="4"/>
        <v>0</v>
      </c>
      <c r="Y54" s="82">
        <f t="shared" si="13"/>
        <v>0</v>
      </c>
      <c r="Z54" s="82">
        <f t="shared" si="5"/>
        <v>0</v>
      </c>
      <c r="AA54" s="82">
        <f t="shared" si="6"/>
        <v>0</v>
      </c>
      <c r="AB54" s="82">
        <f>IF(AA54&gt;=Priser!$H$5,Priser!$I$5,IF(AA54&gt;=Priser!$H$4,Priser!$I$4))</f>
        <v>0</v>
      </c>
      <c r="AC54" s="82">
        <f>AB54*SUMIFS(Priser!$F$4:$F$15,Priser!$A$4:$A$15,$AM54)*Y54</f>
        <v>0</v>
      </c>
      <c r="AD54" s="82">
        <f t="shared" si="7"/>
        <v>0</v>
      </c>
      <c r="AE54" s="82">
        <f>IF(AD54&gt;=Priser!$J$5,Priser!$K$5,IF(AD54&gt;=Priser!$J$4,Priser!$K$4))</f>
        <v>0</v>
      </c>
      <c r="AF54" s="82">
        <f>AE54*SUMIFS(Priser!$F$4:$F$15,Priser!$A$4:$A$15,$AM54)*Z54</f>
        <v>0</v>
      </c>
      <c r="AH54" s="52"/>
      <c r="AJ54" s="82">
        <f>IF(Inmatning!F54="",Inmatning!E54,0)/IF(Inmatning!$F$2=Listor!$B$5,I54,1)</f>
        <v>0</v>
      </c>
      <c r="AK54" s="82">
        <f>Inmatning!F54/IF(Inmatning!$F$2=Listor!$B$5,I54,1)</f>
        <v>0</v>
      </c>
      <c r="AM54" s="74">
        <f t="shared" si="8"/>
        <v>11</v>
      </c>
      <c r="AN54" s="82">
        <f>Indata!$B$8</f>
        <v>0</v>
      </c>
    </row>
    <row r="55" spans="1:40" x14ac:dyDescent="0.25">
      <c r="A55" s="106"/>
      <c r="B55" s="82"/>
      <c r="C55" s="82"/>
      <c r="D55" s="80">
        <f t="shared" si="11"/>
        <v>45250</v>
      </c>
      <c r="E55" s="161"/>
      <c r="F55" s="160"/>
      <c r="G55" s="80"/>
      <c r="H55" s="52">
        <f t="shared" si="9"/>
        <v>0</v>
      </c>
      <c r="I55" s="74">
        <f>24+SUMIFS(Listor!$C$22:$C$23,Listor!$B$22:$B$23,Inmatning!D55)</f>
        <v>24</v>
      </c>
      <c r="J55" s="82">
        <f t="shared" si="0"/>
        <v>0</v>
      </c>
      <c r="K55" s="82"/>
      <c r="L55" s="99"/>
      <c r="M55" s="97"/>
      <c r="N55" s="82">
        <f>L55*SUMIFS(Priser!$F$4:$F$15,Priser!$A$4:$A$15,AM55)</f>
        <v>0</v>
      </c>
      <c r="O55" s="82">
        <f t="shared" si="12"/>
        <v>0</v>
      </c>
      <c r="Q55" s="82">
        <f t="shared" si="1"/>
        <v>0</v>
      </c>
      <c r="R55" s="82">
        <f t="shared" si="2"/>
        <v>0</v>
      </c>
      <c r="S55" s="82">
        <f t="shared" si="10"/>
        <v>0</v>
      </c>
      <c r="T55" s="82">
        <f t="shared" si="3"/>
        <v>0</v>
      </c>
      <c r="X55" s="82">
        <f t="shared" si="4"/>
        <v>0</v>
      </c>
      <c r="Y55" s="82">
        <f t="shared" si="13"/>
        <v>0</v>
      </c>
      <c r="Z55" s="82">
        <f t="shared" si="5"/>
        <v>0</v>
      </c>
      <c r="AA55" s="82">
        <f t="shared" si="6"/>
        <v>0</v>
      </c>
      <c r="AB55" s="82">
        <f>IF(AA55&gt;=Priser!$H$5,Priser!$I$5,IF(AA55&gt;=Priser!$H$4,Priser!$I$4))</f>
        <v>0</v>
      </c>
      <c r="AC55" s="82">
        <f>AB55*SUMIFS(Priser!$F$4:$F$15,Priser!$A$4:$A$15,$AM55)*Y55</f>
        <v>0</v>
      </c>
      <c r="AD55" s="82">
        <f t="shared" si="7"/>
        <v>0</v>
      </c>
      <c r="AE55" s="82">
        <f>IF(AD55&gt;=Priser!$J$5,Priser!$K$5,IF(AD55&gt;=Priser!$J$4,Priser!$K$4))</f>
        <v>0</v>
      </c>
      <c r="AF55" s="82">
        <f>AE55*SUMIFS(Priser!$F$4:$F$15,Priser!$A$4:$A$15,$AM55)*Z55</f>
        <v>0</v>
      </c>
      <c r="AH55" s="52"/>
      <c r="AJ55" s="82">
        <f>IF(Inmatning!F55="",Inmatning!E55,0)/IF(Inmatning!$F$2=Listor!$B$5,I55,1)</f>
        <v>0</v>
      </c>
      <c r="AK55" s="82">
        <f>Inmatning!F55/IF(Inmatning!$F$2=Listor!$B$5,I55,1)</f>
        <v>0</v>
      </c>
      <c r="AM55" s="74">
        <f t="shared" si="8"/>
        <v>11</v>
      </c>
      <c r="AN55" s="82">
        <f>Indata!$B$8</f>
        <v>0</v>
      </c>
    </row>
    <row r="56" spans="1:40" x14ac:dyDescent="0.25">
      <c r="A56" s="106"/>
      <c r="B56" s="82"/>
      <c r="C56" s="82"/>
      <c r="D56" s="80">
        <f t="shared" si="11"/>
        <v>45251</v>
      </c>
      <c r="E56" s="161"/>
      <c r="F56" s="160"/>
      <c r="G56" s="80"/>
      <c r="H56" s="52">
        <f t="shared" si="9"/>
        <v>0</v>
      </c>
      <c r="I56" s="74">
        <f>24+SUMIFS(Listor!$C$22:$C$23,Listor!$B$22:$B$23,Inmatning!D56)</f>
        <v>24</v>
      </c>
      <c r="J56" s="82">
        <f t="shared" si="0"/>
        <v>0</v>
      </c>
      <c r="K56" s="82"/>
      <c r="L56" s="99"/>
      <c r="M56" s="97"/>
      <c r="N56" s="82">
        <f>L56*SUMIFS(Priser!$F$4:$F$15,Priser!$A$4:$A$15,AM56)</f>
        <v>0</v>
      </c>
      <c r="O56" s="82">
        <f t="shared" si="12"/>
        <v>0</v>
      </c>
      <c r="Q56" s="82">
        <f t="shared" si="1"/>
        <v>0</v>
      </c>
      <c r="R56" s="82">
        <f t="shared" si="2"/>
        <v>0</v>
      </c>
      <c r="S56" s="82">
        <f t="shared" si="10"/>
        <v>0</v>
      </c>
      <c r="T56" s="82">
        <f t="shared" si="3"/>
        <v>0</v>
      </c>
      <c r="X56" s="82">
        <f t="shared" si="4"/>
        <v>0</v>
      </c>
      <c r="Y56" s="82">
        <f t="shared" si="13"/>
        <v>0</v>
      </c>
      <c r="Z56" s="82">
        <f t="shared" si="5"/>
        <v>0</v>
      </c>
      <c r="AA56" s="82">
        <f t="shared" si="6"/>
        <v>0</v>
      </c>
      <c r="AB56" s="82">
        <f>IF(AA56&gt;=Priser!$H$5,Priser!$I$5,IF(AA56&gt;=Priser!$H$4,Priser!$I$4))</f>
        <v>0</v>
      </c>
      <c r="AC56" s="82">
        <f>AB56*SUMIFS(Priser!$F$4:$F$15,Priser!$A$4:$A$15,$AM56)*Y56</f>
        <v>0</v>
      </c>
      <c r="AD56" s="82">
        <f t="shared" si="7"/>
        <v>0</v>
      </c>
      <c r="AE56" s="82">
        <f>IF(AD56&gt;=Priser!$J$5,Priser!$K$5,IF(AD56&gt;=Priser!$J$4,Priser!$K$4))</f>
        <v>0</v>
      </c>
      <c r="AF56" s="82">
        <f>AE56*SUMIFS(Priser!$F$4:$F$15,Priser!$A$4:$A$15,$AM56)*Z56</f>
        <v>0</v>
      </c>
      <c r="AH56" s="52"/>
      <c r="AJ56" s="82">
        <f>IF(Inmatning!F56="",Inmatning!E56,0)/IF(Inmatning!$F$2=Listor!$B$5,I56,1)</f>
        <v>0</v>
      </c>
      <c r="AK56" s="82">
        <f>Inmatning!F56/IF(Inmatning!$F$2=Listor!$B$5,I56,1)</f>
        <v>0</v>
      </c>
      <c r="AM56" s="74">
        <f t="shared" si="8"/>
        <v>11</v>
      </c>
      <c r="AN56" s="82">
        <f>Indata!$B$8</f>
        <v>0</v>
      </c>
    </row>
    <row r="57" spans="1:40" x14ac:dyDescent="0.25">
      <c r="A57" s="106"/>
      <c r="B57" s="82"/>
      <c r="C57" s="82"/>
      <c r="D57" s="80">
        <f t="shared" si="11"/>
        <v>45252</v>
      </c>
      <c r="E57" s="161"/>
      <c r="F57" s="160"/>
      <c r="G57" s="80"/>
      <c r="H57" s="52">
        <f t="shared" si="9"/>
        <v>0</v>
      </c>
      <c r="I57" s="74">
        <f>24+SUMIFS(Listor!$C$22:$C$23,Listor!$B$22:$B$23,Inmatning!D57)</f>
        <v>24</v>
      </c>
      <c r="J57" s="82">
        <f t="shared" si="0"/>
        <v>0</v>
      </c>
      <c r="K57" s="82"/>
      <c r="L57" s="99"/>
      <c r="M57" s="97"/>
      <c r="N57" s="82">
        <f>L57*SUMIFS(Priser!$F$4:$F$15,Priser!$A$4:$A$15,AM57)</f>
        <v>0</v>
      </c>
      <c r="O57" s="82">
        <f t="shared" si="12"/>
        <v>0</v>
      </c>
      <c r="Q57" s="82">
        <f t="shared" si="1"/>
        <v>0</v>
      </c>
      <c r="R57" s="82">
        <f t="shared" si="2"/>
        <v>0</v>
      </c>
      <c r="S57" s="82">
        <f t="shared" si="10"/>
        <v>0</v>
      </c>
      <c r="T57" s="82">
        <f t="shared" si="3"/>
        <v>0</v>
      </c>
      <c r="X57" s="82">
        <f t="shared" si="4"/>
        <v>0</v>
      </c>
      <c r="Y57" s="82">
        <f t="shared" si="13"/>
        <v>0</v>
      </c>
      <c r="Z57" s="82">
        <f t="shared" si="5"/>
        <v>0</v>
      </c>
      <c r="AA57" s="82">
        <f t="shared" si="6"/>
        <v>0</v>
      </c>
      <c r="AB57" s="82">
        <f>IF(AA57&gt;=Priser!$H$5,Priser!$I$5,IF(AA57&gt;=Priser!$H$4,Priser!$I$4))</f>
        <v>0</v>
      </c>
      <c r="AC57" s="82">
        <f>AB57*SUMIFS(Priser!$F$4:$F$15,Priser!$A$4:$A$15,$AM57)*Y57</f>
        <v>0</v>
      </c>
      <c r="AD57" s="82">
        <f t="shared" si="7"/>
        <v>0</v>
      </c>
      <c r="AE57" s="82">
        <f>IF(AD57&gt;=Priser!$J$5,Priser!$K$5,IF(AD57&gt;=Priser!$J$4,Priser!$K$4))</f>
        <v>0</v>
      </c>
      <c r="AF57" s="82">
        <f>AE57*SUMIFS(Priser!$F$4:$F$15,Priser!$A$4:$A$15,$AM57)*Z57</f>
        <v>0</v>
      </c>
      <c r="AH57" s="52"/>
      <c r="AJ57" s="82">
        <f>IF(Inmatning!F57="",Inmatning!E57,0)/IF(Inmatning!$F$2=Listor!$B$5,I57,1)</f>
        <v>0</v>
      </c>
      <c r="AK57" s="82">
        <f>Inmatning!F57/IF(Inmatning!$F$2=Listor!$B$5,I57,1)</f>
        <v>0</v>
      </c>
      <c r="AM57" s="74">
        <f t="shared" si="8"/>
        <v>11</v>
      </c>
      <c r="AN57" s="82">
        <f>Indata!$B$8</f>
        <v>0</v>
      </c>
    </row>
    <row r="58" spans="1:40" x14ac:dyDescent="0.25">
      <c r="A58" s="106"/>
      <c r="B58" s="82"/>
      <c r="C58" s="82"/>
      <c r="D58" s="80">
        <f t="shared" si="11"/>
        <v>45253</v>
      </c>
      <c r="E58" s="161"/>
      <c r="F58" s="160"/>
      <c r="G58" s="80"/>
      <c r="H58" s="52">
        <f t="shared" si="9"/>
        <v>0</v>
      </c>
      <c r="I58" s="74">
        <f>24+SUMIFS(Listor!$C$22:$C$23,Listor!$B$22:$B$23,Inmatning!D58)</f>
        <v>24</v>
      </c>
      <c r="J58" s="82">
        <f t="shared" si="0"/>
        <v>0</v>
      </c>
      <c r="K58" s="82"/>
      <c r="L58" s="99"/>
      <c r="M58" s="97"/>
      <c r="N58" s="82">
        <f>L58*SUMIFS(Priser!$F$4:$F$15,Priser!$A$4:$A$15,AM58)</f>
        <v>0</v>
      </c>
      <c r="O58" s="82">
        <f t="shared" si="12"/>
        <v>0</v>
      </c>
      <c r="Q58" s="82">
        <f t="shared" si="1"/>
        <v>0</v>
      </c>
      <c r="R58" s="82">
        <f t="shared" si="2"/>
        <v>0</v>
      </c>
      <c r="S58" s="82">
        <f t="shared" si="10"/>
        <v>0</v>
      </c>
      <c r="T58" s="82">
        <f t="shared" si="3"/>
        <v>0</v>
      </c>
      <c r="X58" s="82">
        <f t="shared" si="4"/>
        <v>0</v>
      </c>
      <c r="Y58" s="82">
        <f t="shared" si="13"/>
        <v>0</v>
      </c>
      <c r="Z58" s="82">
        <f t="shared" si="5"/>
        <v>0</v>
      </c>
      <c r="AA58" s="82">
        <f t="shared" si="6"/>
        <v>0</v>
      </c>
      <c r="AB58" s="82">
        <f>IF(AA58&gt;=Priser!$H$5,Priser!$I$5,IF(AA58&gt;=Priser!$H$4,Priser!$I$4))</f>
        <v>0</v>
      </c>
      <c r="AC58" s="82">
        <f>AB58*SUMIFS(Priser!$F$4:$F$15,Priser!$A$4:$A$15,$AM58)*Y58</f>
        <v>0</v>
      </c>
      <c r="AD58" s="82">
        <f t="shared" si="7"/>
        <v>0</v>
      </c>
      <c r="AE58" s="82">
        <f>IF(AD58&gt;=Priser!$J$5,Priser!$K$5,IF(AD58&gt;=Priser!$J$4,Priser!$K$4))</f>
        <v>0</v>
      </c>
      <c r="AF58" s="82">
        <f>AE58*SUMIFS(Priser!$F$4:$F$15,Priser!$A$4:$A$15,$AM58)*Z58</f>
        <v>0</v>
      </c>
      <c r="AH58" s="52"/>
      <c r="AJ58" s="82">
        <f>IF(Inmatning!F58="",Inmatning!E58,0)/IF(Inmatning!$F$2=Listor!$B$5,I58,1)</f>
        <v>0</v>
      </c>
      <c r="AK58" s="82">
        <f>Inmatning!F58/IF(Inmatning!$F$2=Listor!$B$5,I58,1)</f>
        <v>0</v>
      </c>
      <c r="AM58" s="74">
        <f t="shared" si="8"/>
        <v>11</v>
      </c>
      <c r="AN58" s="82">
        <f>Indata!$B$8</f>
        <v>0</v>
      </c>
    </row>
    <row r="59" spans="1:40" x14ac:dyDescent="0.25">
      <c r="C59" s="82"/>
      <c r="D59" s="80">
        <f t="shared" si="11"/>
        <v>45254</v>
      </c>
      <c r="E59" s="161"/>
      <c r="F59" s="160"/>
      <c r="G59" s="80"/>
      <c r="H59" s="52">
        <f t="shared" si="9"/>
        <v>0</v>
      </c>
      <c r="I59" s="74">
        <f>24+SUMIFS(Listor!$C$22:$C$23,Listor!$B$22:$B$23,Inmatning!D59)</f>
        <v>24</v>
      </c>
      <c r="J59" s="82">
        <f t="shared" si="0"/>
        <v>0</v>
      </c>
      <c r="L59" s="99"/>
      <c r="M59" s="97"/>
      <c r="N59" s="82">
        <f>L59*SUMIFS(Priser!$F$4:$F$15,Priser!$A$4:$A$15,AM59)</f>
        <v>0</v>
      </c>
      <c r="O59" s="82">
        <f t="shared" si="12"/>
        <v>0</v>
      </c>
      <c r="Q59" s="82">
        <f t="shared" si="1"/>
        <v>0</v>
      </c>
      <c r="R59" s="82">
        <f t="shared" si="2"/>
        <v>0</v>
      </c>
      <c r="S59" s="82">
        <f t="shared" si="10"/>
        <v>0</v>
      </c>
      <c r="T59" s="82">
        <f t="shared" si="3"/>
        <v>0</v>
      </c>
      <c r="X59" s="82">
        <f t="shared" si="4"/>
        <v>0</v>
      </c>
      <c r="Y59" s="82">
        <f t="shared" si="13"/>
        <v>0</v>
      </c>
      <c r="Z59" s="82">
        <f t="shared" si="5"/>
        <v>0</v>
      </c>
      <c r="AA59" s="82">
        <f t="shared" si="6"/>
        <v>0</v>
      </c>
      <c r="AB59" s="82">
        <f>IF(AA59&gt;=Priser!$H$5,Priser!$I$5,IF(AA59&gt;=Priser!$H$4,Priser!$I$4))</f>
        <v>0</v>
      </c>
      <c r="AC59" s="82">
        <f>AB59*SUMIFS(Priser!$F$4:$F$15,Priser!$A$4:$A$15,$AM59)*Y59</f>
        <v>0</v>
      </c>
      <c r="AD59" s="82">
        <f t="shared" si="7"/>
        <v>0</v>
      </c>
      <c r="AE59" s="82">
        <f>IF(AD59&gt;=Priser!$J$5,Priser!$K$5,IF(AD59&gt;=Priser!$J$4,Priser!$K$4))</f>
        <v>0</v>
      </c>
      <c r="AF59" s="82">
        <f>AE59*SUMIFS(Priser!$F$4:$F$15,Priser!$A$4:$A$15,$AM59)*Z59</f>
        <v>0</v>
      </c>
      <c r="AH59" s="52"/>
      <c r="AJ59" s="82">
        <f>IF(Inmatning!F59="",Inmatning!E59,0)/IF(Inmatning!$F$2=Listor!$B$5,I59,1)</f>
        <v>0</v>
      </c>
      <c r="AK59" s="82">
        <f>Inmatning!F59/IF(Inmatning!$F$2=Listor!$B$5,I59,1)</f>
        <v>0</v>
      </c>
      <c r="AM59" s="74">
        <f t="shared" si="8"/>
        <v>11</v>
      </c>
      <c r="AN59" s="82">
        <f>Indata!$B$8</f>
        <v>0</v>
      </c>
    </row>
    <row r="60" spans="1:40" x14ac:dyDescent="0.25">
      <c r="C60" s="82"/>
      <c r="D60" s="80">
        <f t="shared" si="11"/>
        <v>45255</v>
      </c>
      <c r="E60" s="161"/>
      <c r="F60" s="160"/>
      <c r="G60" s="80"/>
      <c r="H60" s="52">
        <f t="shared" si="9"/>
        <v>0</v>
      </c>
      <c r="I60" s="74">
        <f>24+SUMIFS(Listor!$C$22:$C$23,Listor!$B$22:$B$23,Inmatning!D60)</f>
        <v>24</v>
      </c>
      <c r="J60" s="82">
        <f t="shared" si="0"/>
        <v>0</v>
      </c>
      <c r="L60" s="99"/>
      <c r="M60" s="97"/>
      <c r="N60" s="82">
        <f>L60*SUMIFS(Priser!$F$4:$F$15,Priser!$A$4:$A$15,AM60)</f>
        <v>0</v>
      </c>
      <c r="O60" s="82">
        <f t="shared" si="12"/>
        <v>0</v>
      </c>
      <c r="Q60" s="82">
        <f t="shared" si="1"/>
        <v>0</v>
      </c>
      <c r="R60" s="82">
        <f t="shared" si="2"/>
        <v>0</v>
      </c>
      <c r="S60" s="82">
        <f t="shared" si="10"/>
        <v>0</v>
      </c>
      <c r="T60" s="82">
        <f t="shared" si="3"/>
        <v>0</v>
      </c>
      <c r="X60" s="82">
        <f t="shared" si="4"/>
        <v>0</v>
      </c>
      <c r="Y60" s="82">
        <f t="shared" si="13"/>
        <v>0</v>
      </c>
      <c r="Z60" s="82">
        <f t="shared" si="5"/>
        <v>0</v>
      </c>
      <c r="AA60" s="82">
        <f t="shared" si="6"/>
        <v>0</v>
      </c>
      <c r="AB60" s="82">
        <f>IF(AA60&gt;=Priser!$H$5,Priser!$I$5,IF(AA60&gt;=Priser!$H$4,Priser!$I$4))</f>
        <v>0</v>
      </c>
      <c r="AC60" s="82">
        <f>AB60*SUMIFS(Priser!$F$4:$F$15,Priser!$A$4:$A$15,$AM60)*Y60</f>
        <v>0</v>
      </c>
      <c r="AD60" s="82">
        <f t="shared" si="7"/>
        <v>0</v>
      </c>
      <c r="AE60" s="82">
        <f>IF(AD60&gt;=Priser!$J$5,Priser!$K$5,IF(AD60&gt;=Priser!$J$4,Priser!$K$4))</f>
        <v>0</v>
      </c>
      <c r="AF60" s="82">
        <f>AE60*SUMIFS(Priser!$F$4:$F$15,Priser!$A$4:$A$15,$AM60)*Z60</f>
        <v>0</v>
      </c>
      <c r="AH60" s="52"/>
      <c r="AJ60" s="82">
        <f>IF(Inmatning!F60="",Inmatning!E60,0)/IF(Inmatning!$F$2=Listor!$B$5,I60,1)</f>
        <v>0</v>
      </c>
      <c r="AK60" s="82">
        <f>Inmatning!F60/IF(Inmatning!$F$2=Listor!$B$5,I60,1)</f>
        <v>0</v>
      </c>
      <c r="AM60" s="74">
        <f t="shared" si="8"/>
        <v>11</v>
      </c>
      <c r="AN60" s="82">
        <f>Indata!$B$8</f>
        <v>0</v>
      </c>
    </row>
    <row r="61" spans="1:40" x14ac:dyDescent="0.25">
      <c r="A61" s="107"/>
      <c r="C61" s="82"/>
      <c r="D61" s="80">
        <f t="shared" si="11"/>
        <v>45256</v>
      </c>
      <c r="E61" s="161"/>
      <c r="F61" s="160"/>
      <c r="G61" s="80"/>
      <c r="H61" s="52">
        <f t="shared" si="9"/>
        <v>0</v>
      </c>
      <c r="I61" s="74">
        <f>24+SUMIFS(Listor!$C$22:$C$23,Listor!$B$22:$B$23,Inmatning!D61)</f>
        <v>24</v>
      </c>
      <c r="J61" s="82">
        <f t="shared" si="0"/>
        <v>0</v>
      </c>
      <c r="L61" s="99"/>
      <c r="M61" s="97"/>
      <c r="N61" s="82">
        <f>L61*SUMIFS(Priser!$F$4:$F$15,Priser!$A$4:$A$15,AM61)</f>
        <v>0</v>
      </c>
      <c r="O61" s="82">
        <f t="shared" si="12"/>
        <v>0</v>
      </c>
      <c r="Q61" s="82">
        <f t="shared" si="1"/>
        <v>0</v>
      </c>
      <c r="R61" s="82">
        <f t="shared" si="2"/>
        <v>0</v>
      </c>
      <c r="S61" s="82">
        <f t="shared" si="10"/>
        <v>0</v>
      </c>
      <c r="T61" s="82">
        <f t="shared" si="3"/>
        <v>0</v>
      </c>
      <c r="X61" s="82">
        <f t="shared" si="4"/>
        <v>0</v>
      </c>
      <c r="Y61" s="82">
        <f>X61-Z61</f>
        <v>0</v>
      </c>
      <c r="Z61" s="82">
        <f t="shared" si="5"/>
        <v>0</v>
      </c>
      <c r="AA61" s="82">
        <f t="shared" si="6"/>
        <v>0</v>
      </c>
      <c r="AB61" s="82">
        <f>IF(AA61&gt;=Priser!$H$5,Priser!$I$5,IF(AA61&gt;=Priser!$H$4,Priser!$I$4))</f>
        <v>0</v>
      </c>
      <c r="AC61" s="82">
        <f>AB61*SUMIFS(Priser!$F$4:$F$15,Priser!$A$4:$A$15,$AM61)*Y61</f>
        <v>0</v>
      </c>
      <c r="AD61" s="82">
        <f t="shared" si="7"/>
        <v>0</v>
      </c>
      <c r="AE61" s="82">
        <f>IF(AD61&gt;=Priser!$J$5,Priser!$K$5,IF(AD61&gt;=Priser!$J$4,Priser!$K$4))</f>
        <v>0</v>
      </c>
      <c r="AF61" s="82">
        <f>AE61*SUMIFS(Priser!$F$4:$F$15,Priser!$A$4:$A$15,$AM61)*Z61</f>
        <v>0</v>
      </c>
      <c r="AH61" s="52"/>
      <c r="AJ61" s="82">
        <f>IF(Inmatning!F61="",Inmatning!E61,0)/IF(Inmatning!$F$2=Listor!$B$5,I61,1)</f>
        <v>0</v>
      </c>
      <c r="AK61" s="82">
        <f>Inmatning!F61/IF(Inmatning!$F$2=Listor!$B$5,I61,1)</f>
        <v>0</v>
      </c>
      <c r="AM61" s="74">
        <f t="shared" si="8"/>
        <v>11</v>
      </c>
      <c r="AN61" s="82">
        <f>Indata!$B$8</f>
        <v>0</v>
      </c>
    </row>
    <row r="62" spans="1:40" x14ac:dyDescent="0.25">
      <c r="A62" s="106"/>
      <c r="B62" s="82"/>
      <c r="C62" s="82"/>
      <c r="D62" s="80">
        <f t="shared" si="11"/>
        <v>45257</v>
      </c>
      <c r="E62" s="161"/>
      <c r="F62" s="160"/>
      <c r="G62" s="80"/>
      <c r="H62" s="52">
        <f t="shared" si="9"/>
        <v>0</v>
      </c>
      <c r="I62" s="74">
        <f>24+SUMIFS(Listor!$C$22:$C$23,Listor!$B$22:$B$23,Inmatning!D62)</f>
        <v>24</v>
      </c>
      <c r="J62" s="82">
        <f t="shared" si="0"/>
        <v>0</v>
      </c>
      <c r="K62" s="82"/>
      <c r="L62" s="99"/>
      <c r="M62" s="97"/>
      <c r="N62" s="82">
        <f>L62*SUMIFS(Priser!$F$4:$F$15,Priser!$A$4:$A$15,AM62)</f>
        <v>0</v>
      </c>
      <c r="O62" s="82">
        <f t="shared" si="12"/>
        <v>0</v>
      </c>
      <c r="Q62" s="82">
        <f t="shared" si="1"/>
        <v>0</v>
      </c>
      <c r="R62" s="82">
        <f t="shared" si="2"/>
        <v>0</v>
      </c>
      <c r="S62" s="82">
        <f t="shared" si="10"/>
        <v>0</v>
      </c>
      <c r="T62" s="82">
        <f t="shared" si="3"/>
        <v>0</v>
      </c>
      <c r="X62" s="82">
        <f t="shared" si="4"/>
        <v>0</v>
      </c>
      <c r="Y62" s="82">
        <f t="shared" si="13"/>
        <v>0</v>
      </c>
      <c r="Z62" s="82">
        <f t="shared" si="5"/>
        <v>0</v>
      </c>
      <c r="AA62" s="82">
        <f t="shared" si="6"/>
        <v>0</v>
      </c>
      <c r="AB62" s="82">
        <f>IF(AA62&gt;=Priser!$H$5,Priser!$I$5,IF(AA62&gt;=Priser!$H$4,Priser!$I$4))</f>
        <v>0</v>
      </c>
      <c r="AC62" s="82">
        <f>AB62*SUMIFS(Priser!$F$4:$F$15,Priser!$A$4:$A$15,$AM62)*Y62</f>
        <v>0</v>
      </c>
      <c r="AD62" s="82">
        <f t="shared" si="7"/>
        <v>0</v>
      </c>
      <c r="AE62" s="82">
        <f>IF(AD62&gt;=Priser!$J$5,Priser!$K$5,IF(AD62&gt;=Priser!$J$4,Priser!$K$4))</f>
        <v>0</v>
      </c>
      <c r="AF62" s="82">
        <f>AE62*SUMIFS(Priser!$F$4:$F$15,Priser!$A$4:$A$15,$AM62)*Z62</f>
        <v>0</v>
      </c>
      <c r="AH62" s="52"/>
      <c r="AJ62" s="82">
        <f>IF(Inmatning!F62="",Inmatning!E62,0)/IF(Inmatning!$F$2=Listor!$B$5,I62,1)</f>
        <v>0</v>
      </c>
      <c r="AK62" s="82">
        <f>Inmatning!F62/IF(Inmatning!$F$2=Listor!$B$5,I62,1)</f>
        <v>0</v>
      </c>
      <c r="AM62" s="74">
        <f t="shared" si="8"/>
        <v>11</v>
      </c>
      <c r="AN62" s="82">
        <f>Indata!$B$8</f>
        <v>0</v>
      </c>
    </row>
    <row r="63" spans="1:40" x14ac:dyDescent="0.25">
      <c r="A63" s="106"/>
      <c r="B63" s="82"/>
      <c r="C63" s="82"/>
      <c r="D63" s="80">
        <f t="shared" si="11"/>
        <v>45258</v>
      </c>
      <c r="E63" s="161"/>
      <c r="F63" s="160"/>
      <c r="G63" s="80"/>
      <c r="H63" s="52">
        <f t="shared" si="9"/>
        <v>0</v>
      </c>
      <c r="I63" s="74">
        <f>24+SUMIFS(Listor!$C$22:$C$23,Listor!$B$22:$B$23,Inmatning!D63)</f>
        <v>24</v>
      </c>
      <c r="J63" s="82">
        <f t="shared" si="0"/>
        <v>0</v>
      </c>
      <c r="K63" s="82"/>
      <c r="L63" s="99"/>
      <c r="M63" s="97"/>
      <c r="N63" s="82">
        <f>L63*SUMIFS(Priser!$F$4:$F$15,Priser!$A$4:$A$15,AM63)</f>
        <v>0</v>
      </c>
      <c r="O63" s="82">
        <f t="shared" si="12"/>
        <v>0</v>
      </c>
      <c r="Q63" s="82">
        <f t="shared" si="1"/>
        <v>0</v>
      </c>
      <c r="R63" s="82">
        <f t="shared" si="2"/>
        <v>0</v>
      </c>
      <c r="S63" s="82">
        <f t="shared" si="10"/>
        <v>0</v>
      </c>
      <c r="T63" s="82">
        <f t="shared" si="3"/>
        <v>0</v>
      </c>
      <c r="X63" s="82">
        <f t="shared" si="4"/>
        <v>0</v>
      </c>
      <c r="Y63" s="82">
        <f t="shared" si="13"/>
        <v>0</v>
      </c>
      <c r="Z63" s="82">
        <f t="shared" si="5"/>
        <v>0</v>
      </c>
      <c r="AA63" s="82">
        <f t="shared" si="6"/>
        <v>0</v>
      </c>
      <c r="AB63" s="82">
        <f>IF(AA63&gt;=Priser!$H$5,Priser!$I$5,IF(AA63&gt;=Priser!$H$4,Priser!$I$4))</f>
        <v>0</v>
      </c>
      <c r="AC63" s="82">
        <f>AB63*SUMIFS(Priser!$F$4:$F$15,Priser!$A$4:$A$15,$AM63)*Y63</f>
        <v>0</v>
      </c>
      <c r="AD63" s="82">
        <f t="shared" si="7"/>
        <v>0</v>
      </c>
      <c r="AE63" s="82">
        <f>IF(AD63&gt;=Priser!$J$5,Priser!$K$5,IF(AD63&gt;=Priser!$J$4,Priser!$K$4))</f>
        <v>0</v>
      </c>
      <c r="AF63" s="82">
        <f>AE63*SUMIFS(Priser!$F$4:$F$15,Priser!$A$4:$A$15,$AM63)*Z63</f>
        <v>0</v>
      </c>
      <c r="AH63" s="52"/>
      <c r="AJ63" s="82">
        <f>IF(Inmatning!F63="",Inmatning!E63,0)/IF(Inmatning!$F$2=Listor!$B$5,I63,1)</f>
        <v>0</v>
      </c>
      <c r="AK63" s="82">
        <f>Inmatning!F63/IF(Inmatning!$F$2=Listor!$B$5,I63,1)</f>
        <v>0</v>
      </c>
      <c r="AM63" s="74">
        <f t="shared" si="8"/>
        <v>11</v>
      </c>
      <c r="AN63" s="82">
        <f>Indata!$B$8</f>
        <v>0</v>
      </c>
    </row>
    <row r="64" spans="1:40" x14ac:dyDescent="0.25">
      <c r="A64" s="106"/>
      <c r="B64" s="82"/>
      <c r="C64" s="82"/>
      <c r="D64" s="80">
        <f t="shared" si="11"/>
        <v>45259</v>
      </c>
      <c r="E64" s="161"/>
      <c r="F64" s="160"/>
      <c r="G64" s="80"/>
      <c r="H64" s="52">
        <f t="shared" si="9"/>
        <v>0</v>
      </c>
      <c r="I64" s="74">
        <f>24+SUMIFS(Listor!$C$22:$C$23,Listor!$B$22:$B$23,Inmatning!D64)</f>
        <v>24</v>
      </c>
      <c r="J64" s="82">
        <f t="shared" si="0"/>
        <v>0</v>
      </c>
      <c r="K64" s="82"/>
      <c r="L64" s="99"/>
      <c r="M64" s="97"/>
      <c r="N64" s="82">
        <f>L64*SUMIFS(Priser!$F$4:$F$15,Priser!$A$4:$A$15,AM64)</f>
        <v>0</v>
      </c>
      <c r="O64" s="82">
        <f t="shared" si="12"/>
        <v>0</v>
      </c>
      <c r="Q64" s="82">
        <f t="shared" si="1"/>
        <v>0</v>
      </c>
      <c r="R64" s="82">
        <f t="shared" si="2"/>
        <v>0</v>
      </c>
      <c r="S64" s="82">
        <f t="shared" si="10"/>
        <v>0</v>
      </c>
      <c r="T64" s="82">
        <f t="shared" si="3"/>
        <v>0</v>
      </c>
      <c r="X64" s="82">
        <f t="shared" si="4"/>
        <v>0</v>
      </c>
      <c r="Y64" s="82">
        <f t="shared" si="13"/>
        <v>0</v>
      </c>
      <c r="Z64" s="82">
        <f t="shared" si="5"/>
        <v>0</v>
      </c>
      <c r="AA64" s="82">
        <f t="shared" si="6"/>
        <v>0</v>
      </c>
      <c r="AB64" s="82">
        <f>IF(AA64&gt;=Priser!$H$5,Priser!$I$5,IF(AA64&gt;=Priser!$H$4,Priser!$I$4))</f>
        <v>0</v>
      </c>
      <c r="AC64" s="82">
        <f>AB64*SUMIFS(Priser!$F$4:$F$15,Priser!$A$4:$A$15,$AM64)*Y64</f>
        <v>0</v>
      </c>
      <c r="AD64" s="82">
        <f t="shared" si="7"/>
        <v>0</v>
      </c>
      <c r="AE64" s="82">
        <f>IF(AD64&gt;=Priser!$J$5,Priser!$K$5,IF(AD64&gt;=Priser!$J$4,Priser!$K$4))</f>
        <v>0</v>
      </c>
      <c r="AF64" s="82">
        <f>AE64*SUMIFS(Priser!$F$4:$F$15,Priser!$A$4:$A$15,$AM64)*Z64</f>
        <v>0</v>
      </c>
      <c r="AH64" s="52"/>
      <c r="AJ64" s="82">
        <f>IF(Inmatning!F64="",Inmatning!E64,0)/IF(Inmatning!$F$2=Listor!$B$5,I64,1)</f>
        <v>0</v>
      </c>
      <c r="AK64" s="82">
        <f>Inmatning!F64/IF(Inmatning!$F$2=Listor!$B$5,I64,1)</f>
        <v>0</v>
      </c>
      <c r="AM64" s="74">
        <f t="shared" si="8"/>
        <v>11</v>
      </c>
      <c r="AN64" s="82">
        <f>Indata!$B$8</f>
        <v>0</v>
      </c>
    </row>
    <row r="65" spans="1:40" x14ac:dyDescent="0.25">
      <c r="C65" s="82"/>
      <c r="D65" s="80">
        <f t="shared" si="11"/>
        <v>45260</v>
      </c>
      <c r="E65" s="161"/>
      <c r="F65" s="160"/>
      <c r="G65" s="80"/>
      <c r="H65" s="52">
        <f t="shared" si="9"/>
        <v>0</v>
      </c>
      <c r="I65" s="74">
        <f>24+SUMIFS(Listor!$C$22:$C$23,Listor!$B$22:$B$23,Inmatning!D65)</f>
        <v>24</v>
      </c>
      <c r="J65" s="82">
        <f t="shared" si="0"/>
        <v>0</v>
      </c>
      <c r="L65" s="99"/>
      <c r="M65" s="97"/>
      <c r="N65" s="82">
        <f>L65*SUMIFS(Priser!$F$4:$F$15,Priser!$A$4:$A$15,AM65)</f>
        <v>0</v>
      </c>
      <c r="O65" s="82">
        <f t="shared" si="12"/>
        <v>0</v>
      </c>
      <c r="Q65" s="82">
        <f t="shared" si="1"/>
        <v>0</v>
      </c>
      <c r="R65" s="82">
        <f t="shared" si="2"/>
        <v>0</v>
      </c>
      <c r="S65" s="82">
        <f t="shared" si="10"/>
        <v>0</v>
      </c>
      <c r="T65" s="82">
        <f t="shared" si="3"/>
        <v>0</v>
      </c>
      <c r="X65" s="82">
        <f t="shared" si="4"/>
        <v>0</v>
      </c>
      <c r="Y65" s="82">
        <f t="shared" si="13"/>
        <v>0</v>
      </c>
      <c r="Z65" s="82">
        <f t="shared" si="5"/>
        <v>0</v>
      </c>
      <c r="AA65" s="82">
        <f t="shared" si="6"/>
        <v>0</v>
      </c>
      <c r="AB65" s="82">
        <f>IF(AA65&gt;=Priser!$H$5,Priser!$I$5,IF(AA65&gt;=Priser!$H$4,Priser!$I$4))</f>
        <v>0</v>
      </c>
      <c r="AC65" s="82">
        <f>AB65*SUMIFS(Priser!$F$4:$F$15,Priser!$A$4:$A$15,$AM65)*Y65</f>
        <v>0</v>
      </c>
      <c r="AD65" s="82">
        <f t="shared" si="7"/>
        <v>0</v>
      </c>
      <c r="AE65" s="82">
        <f>IF(AD65&gt;=Priser!$J$5,Priser!$K$5,IF(AD65&gt;=Priser!$J$4,Priser!$K$4))</f>
        <v>0</v>
      </c>
      <c r="AF65" s="82">
        <f>AE65*SUMIFS(Priser!$F$4:$F$15,Priser!$A$4:$A$15,$AM65)*Z65</f>
        <v>0</v>
      </c>
      <c r="AH65" s="52"/>
      <c r="AJ65" s="82">
        <f>IF(Inmatning!F65="",Inmatning!E65,0)/IF(Inmatning!$F$2=Listor!$B$5,I65,1)</f>
        <v>0</v>
      </c>
      <c r="AK65" s="82">
        <f>Inmatning!F65/IF(Inmatning!$F$2=Listor!$B$5,I65,1)</f>
        <v>0</v>
      </c>
      <c r="AM65" s="74">
        <f t="shared" si="8"/>
        <v>11</v>
      </c>
      <c r="AN65" s="82">
        <f>Indata!$B$8</f>
        <v>0</v>
      </c>
    </row>
    <row r="66" spans="1:40" x14ac:dyDescent="0.25">
      <c r="C66" s="82"/>
      <c r="D66" s="80">
        <f t="shared" si="11"/>
        <v>45261</v>
      </c>
      <c r="E66" s="161"/>
      <c r="F66" s="160"/>
      <c r="G66" s="80"/>
      <c r="H66" s="52">
        <f t="shared" si="9"/>
        <v>0</v>
      </c>
      <c r="I66" s="74">
        <f>24+SUMIFS(Listor!$C$22:$C$23,Listor!$B$22:$B$23,Inmatning!D66)</f>
        <v>24</v>
      </c>
      <c r="J66" s="82">
        <f t="shared" si="0"/>
        <v>0</v>
      </c>
      <c r="L66" s="99"/>
      <c r="M66" s="97"/>
      <c r="N66" s="82">
        <f>L66*SUMIFS(Priser!$F$4:$F$15,Priser!$A$4:$A$15,AM66)</f>
        <v>0</v>
      </c>
      <c r="O66" s="82">
        <f t="shared" si="12"/>
        <v>0</v>
      </c>
      <c r="Q66" s="82">
        <f t="shared" si="1"/>
        <v>0</v>
      </c>
      <c r="R66" s="82">
        <f t="shared" si="2"/>
        <v>0</v>
      </c>
      <c r="S66" s="82">
        <f t="shared" si="10"/>
        <v>0</v>
      </c>
      <c r="T66" s="82">
        <f t="shared" si="3"/>
        <v>0</v>
      </c>
      <c r="X66" s="82">
        <f t="shared" si="4"/>
        <v>0</v>
      </c>
      <c r="Y66" s="82">
        <f t="shared" si="13"/>
        <v>0</v>
      </c>
      <c r="Z66" s="82">
        <f t="shared" si="5"/>
        <v>0</v>
      </c>
      <c r="AA66" s="82">
        <f t="shared" si="6"/>
        <v>0</v>
      </c>
      <c r="AB66" s="82">
        <f>IF(AA66&gt;=Priser!$H$5,Priser!$I$5,IF(AA66&gt;=Priser!$H$4,Priser!$I$4))</f>
        <v>0</v>
      </c>
      <c r="AC66" s="82">
        <f>AB66*SUMIFS(Priser!$F$4:$F$15,Priser!$A$4:$A$15,$AM66)*Y66</f>
        <v>0</v>
      </c>
      <c r="AD66" s="82">
        <f t="shared" si="7"/>
        <v>0</v>
      </c>
      <c r="AE66" s="82">
        <f>IF(AD66&gt;=Priser!$J$5,Priser!$K$5,IF(AD66&gt;=Priser!$J$4,Priser!$K$4))</f>
        <v>0</v>
      </c>
      <c r="AF66" s="82">
        <f>AE66*SUMIFS(Priser!$F$4:$F$15,Priser!$A$4:$A$15,$AM66)*Z66</f>
        <v>0</v>
      </c>
      <c r="AH66" s="52"/>
      <c r="AJ66" s="82">
        <f>IF(Inmatning!F66="",Inmatning!E66,0)/IF(Inmatning!$F$2=Listor!$B$5,I66,1)</f>
        <v>0</v>
      </c>
      <c r="AK66" s="82">
        <f>Inmatning!F66/IF(Inmatning!$F$2=Listor!$B$5,I66,1)</f>
        <v>0</v>
      </c>
      <c r="AM66" s="74">
        <f t="shared" si="8"/>
        <v>12</v>
      </c>
      <c r="AN66" s="82">
        <f>Indata!$B$8</f>
        <v>0</v>
      </c>
    </row>
    <row r="67" spans="1:40" x14ac:dyDescent="0.25">
      <c r="A67" s="107"/>
      <c r="C67" s="82"/>
      <c r="D67" s="80">
        <f t="shared" si="11"/>
        <v>45262</v>
      </c>
      <c r="E67" s="161"/>
      <c r="F67" s="160"/>
      <c r="G67" s="80"/>
      <c r="H67" s="52">
        <f t="shared" si="9"/>
        <v>0</v>
      </c>
      <c r="I67" s="74">
        <f>24+SUMIFS(Listor!$C$22:$C$23,Listor!$B$22:$B$23,Inmatning!D67)</f>
        <v>24</v>
      </c>
      <c r="J67" s="82">
        <f t="shared" si="0"/>
        <v>0</v>
      </c>
      <c r="L67" s="99"/>
      <c r="M67" s="97"/>
      <c r="N67" s="82">
        <f>L67*SUMIFS(Priser!$F$4:$F$15,Priser!$A$4:$A$15,AM67)</f>
        <v>0</v>
      </c>
      <c r="O67" s="82">
        <f t="shared" si="12"/>
        <v>0</v>
      </c>
      <c r="Q67" s="82">
        <f t="shared" si="1"/>
        <v>0</v>
      </c>
      <c r="R67" s="82">
        <f t="shared" si="2"/>
        <v>0</v>
      </c>
      <c r="S67" s="82">
        <f t="shared" si="10"/>
        <v>0</v>
      </c>
      <c r="T67" s="82">
        <f t="shared" si="3"/>
        <v>0</v>
      </c>
      <c r="X67" s="82">
        <f t="shared" si="4"/>
        <v>0</v>
      </c>
      <c r="Y67" s="82">
        <f t="shared" si="13"/>
        <v>0</v>
      </c>
      <c r="Z67" s="82">
        <f t="shared" si="5"/>
        <v>0</v>
      </c>
      <c r="AA67" s="82">
        <f t="shared" si="6"/>
        <v>0</v>
      </c>
      <c r="AB67" s="82">
        <f>IF(AA67&gt;=Priser!$H$5,Priser!$I$5,IF(AA67&gt;=Priser!$H$4,Priser!$I$4))</f>
        <v>0</v>
      </c>
      <c r="AC67" s="82">
        <f>AB67*SUMIFS(Priser!$F$4:$F$15,Priser!$A$4:$A$15,$AM67)*Y67</f>
        <v>0</v>
      </c>
      <c r="AD67" s="82">
        <f t="shared" si="7"/>
        <v>0</v>
      </c>
      <c r="AE67" s="82">
        <f>IF(AD67&gt;=Priser!$J$5,Priser!$K$5,IF(AD67&gt;=Priser!$J$4,Priser!$K$4))</f>
        <v>0</v>
      </c>
      <c r="AF67" s="82">
        <f>AE67*SUMIFS(Priser!$F$4:$F$15,Priser!$A$4:$A$15,$AM67)*Z67</f>
        <v>0</v>
      </c>
      <c r="AH67" s="52"/>
      <c r="AJ67" s="82">
        <f>IF(Inmatning!F67="",Inmatning!E67,0)/IF(Inmatning!$F$2=Listor!$B$5,I67,1)</f>
        <v>0</v>
      </c>
      <c r="AK67" s="82">
        <f>Inmatning!F67/IF(Inmatning!$F$2=Listor!$B$5,I67,1)</f>
        <v>0</v>
      </c>
      <c r="AM67" s="74">
        <f t="shared" si="8"/>
        <v>12</v>
      </c>
      <c r="AN67" s="82">
        <f>Indata!$B$8</f>
        <v>0</v>
      </c>
    </row>
    <row r="68" spans="1:40" x14ac:dyDescent="0.25">
      <c r="A68" s="106"/>
      <c r="B68" s="82"/>
      <c r="C68" s="82"/>
      <c r="D68" s="80">
        <f t="shared" si="11"/>
        <v>45263</v>
      </c>
      <c r="E68" s="161"/>
      <c r="F68" s="160"/>
      <c r="G68" s="80"/>
      <c r="H68" s="52">
        <f t="shared" si="9"/>
        <v>0</v>
      </c>
      <c r="I68" s="74">
        <f>24+SUMIFS(Listor!$C$22:$C$23,Listor!$B$22:$B$23,Inmatning!D68)</f>
        <v>24</v>
      </c>
      <c r="J68" s="82">
        <f t="shared" si="0"/>
        <v>0</v>
      </c>
      <c r="K68" s="82"/>
      <c r="L68" s="99"/>
      <c r="M68" s="97"/>
      <c r="N68" s="82">
        <f>L68*SUMIFS(Priser!$F$4:$F$15,Priser!$A$4:$A$15,AM68)</f>
        <v>0</v>
      </c>
      <c r="O68" s="82">
        <f t="shared" si="12"/>
        <v>0</v>
      </c>
      <c r="Q68" s="82">
        <f t="shared" si="1"/>
        <v>0</v>
      </c>
      <c r="R68" s="82">
        <f t="shared" si="2"/>
        <v>0</v>
      </c>
      <c r="S68" s="82">
        <f t="shared" si="10"/>
        <v>0</v>
      </c>
      <c r="T68" s="82">
        <f t="shared" si="3"/>
        <v>0</v>
      </c>
      <c r="X68" s="82">
        <f t="shared" si="4"/>
        <v>0</v>
      </c>
      <c r="Y68" s="82">
        <f t="shared" si="13"/>
        <v>0</v>
      </c>
      <c r="Z68" s="82">
        <f t="shared" si="5"/>
        <v>0</v>
      </c>
      <c r="AA68" s="82">
        <f t="shared" si="6"/>
        <v>0</v>
      </c>
      <c r="AB68" s="82">
        <f>IF(AA68&gt;=Priser!$H$5,Priser!$I$5,IF(AA68&gt;=Priser!$H$4,Priser!$I$4))</f>
        <v>0</v>
      </c>
      <c r="AC68" s="82">
        <f>AB68*SUMIFS(Priser!$F$4:$F$15,Priser!$A$4:$A$15,$AM68)*Y68</f>
        <v>0</v>
      </c>
      <c r="AD68" s="82">
        <f t="shared" si="7"/>
        <v>0</v>
      </c>
      <c r="AE68" s="82">
        <f>IF(AD68&gt;=Priser!$J$5,Priser!$K$5,IF(AD68&gt;=Priser!$J$4,Priser!$K$4))</f>
        <v>0</v>
      </c>
      <c r="AF68" s="82">
        <f>AE68*SUMIFS(Priser!$F$4:$F$15,Priser!$A$4:$A$15,$AM68)*Z68</f>
        <v>0</v>
      </c>
      <c r="AH68" s="52"/>
      <c r="AJ68" s="82">
        <f>IF(Inmatning!F68="",Inmatning!E68,0)/IF(Inmatning!$F$2=Listor!$B$5,I68,1)</f>
        <v>0</v>
      </c>
      <c r="AK68" s="82">
        <f>Inmatning!F68/IF(Inmatning!$F$2=Listor!$B$5,I68,1)</f>
        <v>0</v>
      </c>
      <c r="AM68" s="74">
        <f t="shared" si="8"/>
        <v>12</v>
      </c>
      <c r="AN68" s="82">
        <f>Indata!$B$8</f>
        <v>0</v>
      </c>
    </row>
    <row r="69" spans="1:40" x14ac:dyDescent="0.25">
      <c r="A69" s="106"/>
      <c r="B69" s="82"/>
      <c r="C69" s="82"/>
      <c r="D69" s="80">
        <f t="shared" si="11"/>
        <v>45264</v>
      </c>
      <c r="E69" s="161"/>
      <c r="F69" s="160"/>
      <c r="G69" s="80"/>
      <c r="H69" s="52">
        <f t="shared" si="9"/>
        <v>0</v>
      </c>
      <c r="I69" s="74">
        <f>24+SUMIFS(Listor!$C$22:$C$23,Listor!$B$22:$B$23,Inmatning!D69)</f>
        <v>24</v>
      </c>
      <c r="J69" s="82">
        <f t="shared" ref="J69:J132" si="14">SUM(AJ69:AK69)</f>
        <v>0</v>
      </c>
      <c r="K69" s="82"/>
      <c r="L69" s="99"/>
      <c r="M69" s="97"/>
      <c r="N69" s="82">
        <f>L69*SUMIFS(Priser!$F$4:$F$15,Priser!$A$4:$A$15,AM69)</f>
        <v>0</v>
      </c>
      <c r="O69" s="82">
        <f t="shared" si="12"/>
        <v>0</v>
      </c>
      <c r="Q69" s="82">
        <f t="shared" ref="Q69:Q132" si="15">B$7</f>
        <v>0</v>
      </c>
      <c r="R69" s="82">
        <f t="shared" ref="R69:R132" si="16">SUMIFS($B$9:$B$20,$C$9:$C$20,AM69)</f>
        <v>0</v>
      </c>
      <c r="S69" s="82">
        <f t="shared" si="10"/>
        <v>0</v>
      </c>
      <c r="T69" s="82">
        <f t="shared" ref="T69:T132" si="17">SUM(Q69:S69)</f>
        <v>0</v>
      </c>
      <c r="X69" s="82">
        <f t="shared" ref="X69:X132" si="18">MAX(J69-T69,0)</f>
        <v>0</v>
      </c>
      <c r="Y69" s="82">
        <f t="shared" si="13"/>
        <v>0</v>
      </c>
      <c r="Z69" s="82">
        <f t="shared" ref="Z69:Z132" si="19">MAX(J69-AN69,0)</f>
        <v>0</v>
      </c>
      <c r="AA69" s="82">
        <f t="shared" si="6"/>
        <v>0</v>
      </c>
      <c r="AB69" s="82">
        <f>IF(AA69&gt;=Priser!$H$5,Priser!$I$5,IF(AA69&gt;=Priser!$H$4,Priser!$I$4))</f>
        <v>0</v>
      </c>
      <c r="AC69" s="82">
        <f>AB69*SUMIFS(Priser!$F$4:$F$15,Priser!$A$4:$A$15,$AM69)*Y69</f>
        <v>0</v>
      </c>
      <c r="AD69" s="82">
        <f t="shared" si="7"/>
        <v>0</v>
      </c>
      <c r="AE69" s="82">
        <f>IF(AD69&gt;=Priser!$J$5,Priser!$K$5,IF(AD69&gt;=Priser!$J$4,Priser!$K$4))</f>
        <v>0</v>
      </c>
      <c r="AF69" s="82">
        <f>AE69*SUMIFS(Priser!$F$4:$F$15,Priser!$A$4:$A$15,$AM69)*Z69</f>
        <v>0</v>
      </c>
      <c r="AH69" s="52"/>
      <c r="AJ69" s="82">
        <f>IF(Inmatning!F69="",Inmatning!E69,0)/IF(Inmatning!$F$2=Listor!$B$5,I69,1)</f>
        <v>0</v>
      </c>
      <c r="AK69" s="82">
        <f>Inmatning!F69/IF(Inmatning!$F$2=Listor!$B$5,I69,1)</f>
        <v>0</v>
      </c>
      <c r="AM69" s="74">
        <f t="shared" ref="AM69:AM132" si="20">MONTH(D69)</f>
        <v>12</v>
      </c>
      <c r="AN69" s="82">
        <f>Indata!$B$8</f>
        <v>0</v>
      </c>
    </row>
    <row r="70" spans="1:40" x14ac:dyDescent="0.25">
      <c r="A70" s="106"/>
      <c r="B70" s="82"/>
      <c r="C70" s="82"/>
      <c r="D70" s="80">
        <f t="shared" si="11"/>
        <v>45265</v>
      </c>
      <c r="E70" s="161"/>
      <c r="F70" s="160"/>
      <c r="G70" s="80"/>
      <c r="H70" s="52">
        <f t="shared" ref="H70:H133" si="21">J70*I70</f>
        <v>0</v>
      </c>
      <c r="I70" s="74">
        <f>24+SUMIFS(Listor!$C$22:$C$23,Listor!$B$22:$B$23,Inmatning!D70)</f>
        <v>24</v>
      </c>
      <c r="J70" s="82">
        <f t="shared" si="14"/>
        <v>0</v>
      </c>
      <c r="K70" s="82"/>
      <c r="L70" s="99"/>
      <c r="M70" s="97"/>
      <c r="N70" s="82">
        <f>L70*SUMIFS(Priser!$F$4:$F$15,Priser!$A$4:$A$15,AM70)</f>
        <v>0</v>
      </c>
      <c r="O70" s="82">
        <f t="shared" ref="O70:O133" si="22">AC70+AF70</f>
        <v>0</v>
      </c>
      <c r="Q70" s="82">
        <f t="shared" si="15"/>
        <v>0</v>
      </c>
      <c r="R70" s="82">
        <f t="shared" si="16"/>
        <v>0</v>
      </c>
      <c r="S70" s="82">
        <f t="shared" ref="S70:S133" si="23">L70</f>
        <v>0</v>
      </c>
      <c r="T70" s="82">
        <f t="shared" si="17"/>
        <v>0</v>
      </c>
      <c r="X70" s="82">
        <f t="shared" si="18"/>
        <v>0</v>
      </c>
      <c r="Y70" s="82">
        <f t="shared" ref="Y70:Y133" si="24">X70-Z70</f>
        <v>0</v>
      </c>
      <c r="Z70" s="82">
        <f t="shared" si="19"/>
        <v>0</v>
      </c>
      <c r="AA70" s="82">
        <f t="shared" ref="AA70:AA133" si="25">COUNTIFS(Y70,"&gt;0")+IF(AM70=AM69,AA69,0)</f>
        <v>0</v>
      </c>
      <c r="AB70" s="82">
        <f>IF(AA70&gt;=Priser!$H$5,Priser!$I$5,IF(AA70&gt;=Priser!$H$4,Priser!$I$4))</f>
        <v>0</v>
      </c>
      <c r="AC70" s="82">
        <f>AB70*SUMIFS(Priser!$F$4:$F$15,Priser!$A$4:$A$15,$AM70)*Y70</f>
        <v>0</v>
      </c>
      <c r="AD70" s="82">
        <f t="shared" ref="AD70:AD133" si="26">COUNTIFS(Z70,"&gt;0")+IF(AM70=AM69,AD69,0)</f>
        <v>0</v>
      </c>
      <c r="AE70" s="82">
        <f>IF(AD70&gt;=Priser!$J$5,Priser!$K$5,IF(AD70&gt;=Priser!$J$4,Priser!$K$4))</f>
        <v>0</v>
      </c>
      <c r="AF70" s="82">
        <f>AE70*SUMIFS(Priser!$F$4:$F$15,Priser!$A$4:$A$15,$AM70)*Z70</f>
        <v>0</v>
      </c>
      <c r="AH70" s="52"/>
      <c r="AJ70" s="82">
        <f>IF(Inmatning!F70="",Inmatning!E70,0)/IF(Inmatning!$F$2=Listor!$B$5,I70,1)</f>
        <v>0</v>
      </c>
      <c r="AK70" s="82">
        <f>Inmatning!F70/IF(Inmatning!$F$2=Listor!$B$5,I70,1)</f>
        <v>0</v>
      </c>
      <c r="AM70" s="74">
        <f t="shared" si="20"/>
        <v>12</v>
      </c>
      <c r="AN70" s="82">
        <f>Indata!$B$8</f>
        <v>0</v>
      </c>
    </row>
    <row r="71" spans="1:40" x14ac:dyDescent="0.25">
      <c r="A71" s="106"/>
      <c r="B71" s="82"/>
      <c r="C71" s="82"/>
      <c r="D71" s="80">
        <f t="shared" ref="D71:D134" si="27">D70+1</f>
        <v>45266</v>
      </c>
      <c r="E71" s="161"/>
      <c r="F71" s="160"/>
      <c r="G71" s="80"/>
      <c r="H71" s="52">
        <f t="shared" si="21"/>
        <v>0</v>
      </c>
      <c r="I71" s="74">
        <f>24+SUMIFS(Listor!$C$22:$C$23,Listor!$B$22:$B$23,Inmatning!D71)</f>
        <v>24</v>
      </c>
      <c r="J71" s="82">
        <f t="shared" si="14"/>
        <v>0</v>
      </c>
      <c r="K71" s="82"/>
      <c r="L71" s="99"/>
      <c r="M71" s="97"/>
      <c r="N71" s="82">
        <f>L71*SUMIFS(Priser!$F$4:$F$15,Priser!$A$4:$A$15,AM71)</f>
        <v>0</v>
      </c>
      <c r="O71" s="82">
        <f t="shared" si="22"/>
        <v>0</v>
      </c>
      <c r="Q71" s="82">
        <f t="shared" si="15"/>
        <v>0</v>
      </c>
      <c r="R71" s="82">
        <f t="shared" si="16"/>
        <v>0</v>
      </c>
      <c r="S71" s="82">
        <f t="shared" si="23"/>
        <v>0</v>
      </c>
      <c r="T71" s="82">
        <f t="shared" si="17"/>
        <v>0</v>
      </c>
      <c r="X71" s="82">
        <f t="shared" si="18"/>
        <v>0</v>
      </c>
      <c r="Y71" s="82">
        <f t="shared" si="24"/>
        <v>0</v>
      </c>
      <c r="Z71" s="82">
        <f t="shared" si="19"/>
        <v>0</v>
      </c>
      <c r="AA71" s="82">
        <f t="shared" si="25"/>
        <v>0</v>
      </c>
      <c r="AB71" s="82">
        <f>IF(AA71&gt;=Priser!$H$5,Priser!$I$5,IF(AA71&gt;=Priser!$H$4,Priser!$I$4))</f>
        <v>0</v>
      </c>
      <c r="AC71" s="82">
        <f>AB71*SUMIFS(Priser!$F$4:$F$15,Priser!$A$4:$A$15,$AM71)*Y71</f>
        <v>0</v>
      </c>
      <c r="AD71" s="82">
        <f t="shared" si="26"/>
        <v>0</v>
      </c>
      <c r="AE71" s="82">
        <f>IF(AD71&gt;=Priser!$J$5,Priser!$K$5,IF(AD71&gt;=Priser!$J$4,Priser!$K$4))</f>
        <v>0</v>
      </c>
      <c r="AF71" s="82">
        <f>AE71*SUMIFS(Priser!$F$4:$F$15,Priser!$A$4:$A$15,$AM71)*Z71</f>
        <v>0</v>
      </c>
      <c r="AH71" s="52"/>
      <c r="AJ71" s="82">
        <f>IF(Inmatning!F71="",Inmatning!E71,0)/IF(Inmatning!$F$2=Listor!$B$5,I71,1)</f>
        <v>0</v>
      </c>
      <c r="AK71" s="82">
        <f>Inmatning!F71/IF(Inmatning!$F$2=Listor!$B$5,I71,1)</f>
        <v>0</v>
      </c>
      <c r="AM71" s="74">
        <f t="shared" si="20"/>
        <v>12</v>
      </c>
      <c r="AN71" s="82">
        <f>Indata!$B$8</f>
        <v>0</v>
      </c>
    </row>
    <row r="72" spans="1:40" x14ac:dyDescent="0.25">
      <c r="A72" s="106"/>
      <c r="B72" s="82"/>
      <c r="C72" s="82"/>
      <c r="D72" s="80">
        <f t="shared" si="27"/>
        <v>45267</v>
      </c>
      <c r="E72" s="161"/>
      <c r="F72" s="160"/>
      <c r="G72" s="80"/>
      <c r="H72" s="52">
        <f t="shared" si="21"/>
        <v>0</v>
      </c>
      <c r="I72" s="74">
        <f>24+SUMIFS(Listor!$C$22:$C$23,Listor!$B$22:$B$23,Inmatning!D72)</f>
        <v>24</v>
      </c>
      <c r="J72" s="82">
        <f t="shared" si="14"/>
        <v>0</v>
      </c>
      <c r="K72" s="82"/>
      <c r="L72" s="99"/>
      <c r="M72" s="97"/>
      <c r="N72" s="82">
        <f>L72*SUMIFS(Priser!$F$4:$F$15,Priser!$A$4:$A$15,AM72)</f>
        <v>0</v>
      </c>
      <c r="O72" s="82">
        <f t="shared" si="22"/>
        <v>0</v>
      </c>
      <c r="Q72" s="82">
        <f t="shared" si="15"/>
        <v>0</v>
      </c>
      <c r="R72" s="82">
        <f t="shared" si="16"/>
        <v>0</v>
      </c>
      <c r="S72" s="82">
        <f t="shared" si="23"/>
        <v>0</v>
      </c>
      <c r="T72" s="82">
        <f t="shared" si="17"/>
        <v>0</v>
      </c>
      <c r="X72" s="82">
        <f t="shared" si="18"/>
        <v>0</v>
      </c>
      <c r="Y72" s="82">
        <f t="shared" si="24"/>
        <v>0</v>
      </c>
      <c r="Z72" s="82">
        <f t="shared" si="19"/>
        <v>0</v>
      </c>
      <c r="AA72" s="82">
        <f t="shared" si="25"/>
        <v>0</v>
      </c>
      <c r="AB72" s="82">
        <f>IF(AA72&gt;=Priser!$H$5,Priser!$I$5,IF(AA72&gt;=Priser!$H$4,Priser!$I$4))</f>
        <v>0</v>
      </c>
      <c r="AC72" s="82">
        <f>AB72*SUMIFS(Priser!$F$4:$F$15,Priser!$A$4:$A$15,$AM72)*Y72</f>
        <v>0</v>
      </c>
      <c r="AD72" s="82">
        <f t="shared" si="26"/>
        <v>0</v>
      </c>
      <c r="AE72" s="82">
        <f>IF(AD72&gt;=Priser!$J$5,Priser!$K$5,IF(AD72&gt;=Priser!$J$4,Priser!$K$4))</f>
        <v>0</v>
      </c>
      <c r="AF72" s="82">
        <f>AE72*SUMIFS(Priser!$F$4:$F$15,Priser!$A$4:$A$15,$AM72)*Z72</f>
        <v>0</v>
      </c>
      <c r="AH72" s="52"/>
      <c r="AJ72" s="82">
        <f>IF(Inmatning!F72="",Inmatning!E72,0)/IF(Inmatning!$F$2=Listor!$B$5,I72,1)</f>
        <v>0</v>
      </c>
      <c r="AK72" s="82">
        <f>Inmatning!F72/IF(Inmatning!$F$2=Listor!$B$5,I72,1)</f>
        <v>0</v>
      </c>
      <c r="AM72" s="74">
        <f t="shared" si="20"/>
        <v>12</v>
      </c>
      <c r="AN72" s="82">
        <f>Indata!$B$8</f>
        <v>0</v>
      </c>
    </row>
    <row r="73" spans="1:40" x14ac:dyDescent="0.25">
      <c r="C73" s="82"/>
      <c r="D73" s="80">
        <f t="shared" si="27"/>
        <v>45268</v>
      </c>
      <c r="E73" s="161"/>
      <c r="F73" s="160"/>
      <c r="G73" s="80"/>
      <c r="H73" s="52">
        <f t="shared" si="21"/>
        <v>0</v>
      </c>
      <c r="I73" s="74">
        <f>24+SUMIFS(Listor!$C$22:$C$23,Listor!$B$22:$B$23,Inmatning!D73)</f>
        <v>24</v>
      </c>
      <c r="J73" s="82">
        <f t="shared" si="14"/>
        <v>0</v>
      </c>
      <c r="L73" s="99"/>
      <c r="M73" s="97"/>
      <c r="N73" s="82">
        <f>L73*SUMIFS(Priser!$F$4:$F$15,Priser!$A$4:$A$15,AM73)</f>
        <v>0</v>
      </c>
      <c r="O73" s="82">
        <f t="shared" si="22"/>
        <v>0</v>
      </c>
      <c r="Q73" s="82">
        <f t="shared" si="15"/>
        <v>0</v>
      </c>
      <c r="R73" s="82">
        <f t="shared" si="16"/>
        <v>0</v>
      </c>
      <c r="S73" s="82">
        <f t="shared" si="23"/>
        <v>0</v>
      </c>
      <c r="T73" s="82">
        <f t="shared" si="17"/>
        <v>0</v>
      </c>
      <c r="X73" s="82">
        <f t="shared" si="18"/>
        <v>0</v>
      </c>
      <c r="Y73" s="82">
        <f t="shared" si="24"/>
        <v>0</v>
      </c>
      <c r="Z73" s="82">
        <f t="shared" si="19"/>
        <v>0</v>
      </c>
      <c r="AA73" s="82">
        <f t="shared" si="25"/>
        <v>0</v>
      </c>
      <c r="AB73" s="82">
        <f>IF(AA73&gt;=Priser!$H$5,Priser!$I$5,IF(AA73&gt;=Priser!$H$4,Priser!$I$4))</f>
        <v>0</v>
      </c>
      <c r="AC73" s="82">
        <f>AB73*SUMIFS(Priser!$F$4:$F$15,Priser!$A$4:$A$15,$AM73)*Y73</f>
        <v>0</v>
      </c>
      <c r="AD73" s="82">
        <f t="shared" si="26"/>
        <v>0</v>
      </c>
      <c r="AE73" s="82">
        <f>IF(AD73&gt;=Priser!$J$5,Priser!$K$5,IF(AD73&gt;=Priser!$J$4,Priser!$K$4))</f>
        <v>0</v>
      </c>
      <c r="AF73" s="82">
        <f>AE73*SUMIFS(Priser!$F$4:$F$15,Priser!$A$4:$A$15,$AM73)*Z73</f>
        <v>0</v>
      </c>
      <c r="AH73" s="52"/>
      <c r="AJ73" s="82">
        <f>IF(Inmatning!F73="",Inmatning!E73,0)/IF(Inmatning!$F$2=Listor!$B$5,I73,1)</f>
        <v>0</v>
      </c>
      <c r="AK73" s="82">
        <f>Inmatning!F73/IF(Inmatning!$F$2=Listor!$B$5,I73,1)</f>
        <v>0</v>
      </c>
      <c r="AM73" s="74">
        <f t="shared" si="20"/>
        <v>12</v>
      </c>
      <c r="AN73" s="82">
        <f>Indata!$B$8</f>
        <v>0</v>
      </c>
    </row>
    <row r="74" spans="1:40" x14ac:dyDescent="0.25">
      <c r="C74" s="82"/>
      <c r="D74" s="80">
        <f t="shared" si="27"/>
        <v>45269</v>
      </c>
      <c r="E74" s="161"/>
      <c r="F74" s="160"/>
      <c r="G74" s="80"/>
      <c r="H74" s="52">
        <f t="shared" si="21"/>
        <v>0</v>
      </c>
      <c r="I74" s="74">
        <f>24+SUMIFS(Listor!$C$22:$C$23,Listor!$B$22:$B$23,Inmatning!D74)</f>
        <v>24</v>
      </c>
      <c r="J74" s="82">
        <f t="shared" si="14"/>
        <v>0</v>
      </c>
      <c r="L74" s="99"/>
      <c r="M74" s="97"/>
      <c r="N74" s="82">
        <f>L74*SUMIFS(Priser!$F$4:$F$15,Priser!$A$4:$A$15,AM74)</f>
        <v>0</v>
      </c>
      <c r="O74" s="82">
        <f t="shared" si="22"/>
        <v>0</v>
      </c>
      <c r="Q74" s="82">
        <f t="shared" si="15"/>
        <v>0</v>
      </c>
      <c r="R74" s="82">
        <f t="shared" si="16"/>
        <v>0</v>
      </c>
      <c r="S74" s="82">
        <f t="shared" si="23"/>
        <v>0</v>
      </c>
      <c r="T74" s="82">
        <f t="shared" si="17"/>
        <v>0</v>
      </c>
      <c r="X74" s="82">
        <f t="shared" si="18"/>
        <v>0</v>
      </c>
      <c r="Y74" s="82">
        <f t="shared" si="24"/>
        <v>0</v>
      </c>
      <c r="Z74" s="82">
        <f t="shared" si="19"/>
        <v>0</v>
      </c>
      <c r="AA74" s="82">
        <f t="shared" si="25"/>
        <v>0</v>
      </c>
      <c r="AB74" s="82">
        <f>IF(AA74&gt;=Priser!$H$5,Priser!$I$5,IF(AA74&gt;=Priser!$H$4,Priser!$I$4))</f>
        <v>0</v>
      </c>
      <c r="AC74" s="82">
        <f>AB74*SUMIFS(Priser!$F$4:$F$15,Priser!$A$4:$A$15,$AM74)*Y74</f>
        <v>0</v>
      </c>
      <c r="AD74" s="82">
        <f t="shared" si="26"/>
        <v>0</v>
      </c>
      <c r="AE74" s="82">
        <f>IF(AD74&gt;=Priser!$J$5,Priser!$K$5,IF(AD74&gt;=Priser!$J$4,Priser!$K$4))</f>
        <v>0</v>
      </c>
      <c r="AF74" s="82">
        <f>AE74*SUMIFS(Priser!$F$4:$F$15,Priser!$A$4:$A$15,$AM74)*Z74</f>
        <v>0</v>
      </c>
      <c r="AH74" s="52"/>
      <c r="AJ74" s="82">
        <f>IF(Inmatning!F74="",Inmatning!E74,0)/IF(Inmatning!$F$2=Listor!$B$5,I74,1)</f>
        <v>0</v>
      </c>
      <c r="AK74" s="82">
        <f>Inmatning!F74/IF(Inmatning!$F$2=Listor!$B$5,I74,1)</f>
        <v>0</v>
      </c>
      <c r="AM74" s="74">
        <f t="shared" si="20"/>
        <v>12</v>
      </c>
      <c r="AN74" s="82">
        <f>Indata!$B$8</f>
        <v>0</v>
      </c>
    </row>
    <row r="75" spans="1:40" x14ac:dyDescent="0.25">
      <c r="A75" s="107"/>
      <c r="C75" s="82"/>
      <c r="D75" s="80">
        <f t="shared" si="27"/>
        <v>45270</v>
      </c>
      <c r="E75" s="161"/>
      <c r="F75" s="160"/>
      <c r="G75" s="80"/>
      <c r="H75" s="52">
        <f t="shared" si="21"/>
        <v>0</v>
      </c>
      <c r="I75" s="74">
        <f>24+SUMIFS(Listor!$C$22:$C$23,Listor!$B$22:$B$23,Inmatning!D75)</f>
        <v>24</v>
      </c>
      <c r="J75" s="82">
        <f t="shared" si="14"/>
        <v>0</v>
      </c>
      <c r="L75" s="99"/>
      <c r="M75" s="97"/>
      <c r="N75" s="82">
        <f>L75*SUMIFS(Priser!$F$4:$F$15,Priser!$A$4:$A$15,AM75)</f>
        <v>0</v>
      </c>
      <c r="O75" s="82">
        <f t="shared" si="22"/>
        <v>0</v>
      </c>
      <c r="Q75" s="82">
        <f t="shared" si="15"/>
        <v>0</v>
      </c>
      <c r="R75" s="82">
        <f t="shared" si="16"/>
        <v>0</v>
      </c>
      <c r="S75" s="82">
        <f t="shared" si="23"/>
        <v>0</v>
      </c>
      <c r="T75" s="82">
        <f t="shared" si="17"/>
        <v>0</v>
      </c>
      <c r="X75" s="82">
        <f t="shared" si="18"/>
        <v>0</v>
      </c>
      <c r="Y75" s="82">
        <f t="shared" si="24"/>
        <v>0</v>
      </c>
      <c r="Z75" s="82">
        <f t="shared" si="19"/>
        <v>0</v>
      </c>
      <c r="AA75" s="82">
        <f t="shared" si="25"/>
        <v>0</v>
      </c>
      <c r="AB75" s="82">
        <f>IF(AA75&gt;=Priser!$H$5,Priser!$I$5,IF(AA75&gt;=Priser!$H$4,Priser!$I$4))</f>
        <v>0</v>
      </c>
      <c r="AC75" s="82">
        <f>AB75*SUMIFS(Priser!$F$4:$F$15,Priser!$A$4:$A$15,$AM75)*Y75</f>
        <v>0</v>
      </c>
      <c r="AD75" s="82">
        <f t="shared" si="26"/>
        <v>0</v>
      </c>
      <c r="AE75" s="82">
        <f>IF(AD75&gt;=Priser!$J$5,Priser!$K$5,IF(AD75&gt;=Priser!$J$4,Priser!$K$4))</f>
        <v>0</v>
      </c>
      <c r="AF75" s="82">
        <f>AE75*SUMIFS(Priser!$F$4:$F$15,Priser!$A$4:$A$15,$AM75)*Z75</f>
        <v>0</v>
      </c>
      <c r="AH75" s="52"/>
      <c r="AJ75" s="82">
        <f>IF(Inmatning!F75="",Inmatning!E75,0)/IF(Inmatning!$F$2=Listor!$B$5,I75,1)</f>
        <v>0</v>
      </c>
      <c r="AK75" s="82">
        <f>Inmatning!F75/IF(Inmatning!$F$2=Listor!$B$5,I75,1)</f>
        <v>0</v>
      </c>
      <c r="AM75" s="74">
        <f t="shared" si="20"/>
        <v>12</v>
      </c>
      <c r="AN75" s="82">
        <f>Indata!$B$8</f>
        <v>0</v>
      </c>
    </row>
    <row r="76" spans="1:40" x14ac:dyDescent="0.25">
      <c r="A76" s="106"/>
      <c r="B76" s="82"/>
      <c r="C76" s="82"/>
      <c r="D76" s="80">
        <f t="shared" si="27"/>
        <v>45271</v>
      </c>
      <c r="E76" s="161"/>
      <c r="F76" s="160"/>
      <c r="G76" s="80"/>
      <c r="H76" s="52">
        <f t="shared" si="21"/>
        <v>0</v>
      </c>
      <c r="I76" s="74">
        <f>24+SUMIFS(Listor!$C$22:$C$23,Listor!$B$22:$B$23,Inmatning!D76)</f>
        <v>24</v>
      </c>
      <c r="J76" s="82">
        <f t="shared" si="14"/>
        <v>0</v>
      </c>
      <c r="K76" s="82"/>
      <c r="L76" s="99"/>
      <c r="M76" s="97"/>
      <c r="N76" s="82">
        <f>L76*SUMIFS(Priser!$F$4:$F$15,Priser!$A$4:$A$15,AM76)</f>
        <v>0</v>
      </c>
      <c r="O76" s="82">
        <f t="shared" si="22"/>
        <v>0</v>
      </c>
      <c r="Q76" s="82">
        <f t="shared" si="15"/>
        <v>0</v>
      </c>
      <c r="R76" s="82">
        <f t="shared" si="16"/>
        <v>0</v>
      </c>
      <c r="S76" s="82">
        <f t="shared" si="23"/>
        <v>0</v>
      </c>
      <c r="T76" s="82">
        <f t="shared" si="17"/>
        <v>0</v>
      </c>
      <c r="X76" s="82">
        <f t="shared" si="18"/>
        <v>0</v>
      </c>
      <c r="Y76" s="82">
        <f t="shared" si="24"/>
        <v>0</v>
      </c>
      <c r="Z76" s="82">
        <f t="shared" si="19"/>
        <v>0</v>
      </c>
      <c r="AA76" s="82">
        <f t="shared" si="25"/>
        <v>0</v>
      </c>
      <c r="AB76" s="82">
        <f>IF(AA76&gt;=Priser!$H$5,Priser!$I$5,IF(AA76&gt;=Priser!$H$4,Priser!$I$4))</f>
        <v>0</v>
      </c>
      <c r="AC76" s="82">
        <f>AB76*SUMIFS(Priser!$F$4:$F$15,Priser!$A$4:$A$15,$AM76)*Y76</f>
        <v>0</v>
      </c>
      <c r="AD76" s="82">
        <f t="shared" si="26"/>
        <v>0</v>
      </c>
      <c r="AE76" s="82">
        <f>IF(AD76&gt;=Priser!$J$5,Priser!$K$5,IF(AD76&gt;=Priser!$J$4,Priser!$K$4))</f>
        <v>0</v>
      </c>
      <c r="AF76" s="82">
        <f>AE76*SUMIFS(Priser!$F$4:$F$15,Priser!$A$4:$A$15,$AM76)*Z76</f>
        <v>0</v>
      </c>
      <c r="AH76" s="52"/>
      <c r="AJ76" s="82">
        <f>IF(Inmatning!F76="",Inmatning!E76,0)/IF(Inmatning!$F$2=Listor!$B$5,I76,1)</f>
        <v>0</v>
      </c>
      <c r="AK76" s="82">
        <f>Inmatning!F76/IF(Inmatning!$F$2=Listor!$B$5,I76,1)</f>
        <v>0</v>
      </c>
      <c r="AM76" s="74">
        <f t="shared" si="20"/>
        <v>12</v>
      </c>
      <c r="AN76" s="82">
        <f>Indata!$B$8</f>
        <v>0</v>
      </c>
    </row>
    <row r="77" spans="1:40" x14ac:dyDescent="0.25">
      <c r="A77" s="106"/>
      <c r="B77" s="82"/>
      <c r="C77" s="82"/>
      <c r="D77" s="80">
        <f t="shared" si="27"/>
        <v>45272</v>
      </c>
      <c r="E77" s="161"/>
      <c r="F77" s="160"/>
      <c r="G77" s="80"/>
      <c r="H77" s="52">
        <f t="shared" si="21"/>
        <v>0</v>
      </c>
      <c r="I77" s="74">
        <f>24+SUMIFS(Listor!$C$22:$C$23,Listor!$B$22:$B$23,Inmatning!D77)</f>
        <v>24</v>
      </c>
      <c r="J77" s="82">
        <f t="shared" si="14"/>
        <v>0</v>
      </c>
      <c r="K77" s="82"/>
      <c r="L77" s="99"/>
      <c r="M77" s="97"/>
      <c r="N77" s="82">
        <f>L77*SUMIFS(Priser!$F$4:$F$15,Priser!$A$4:$A$15,AM77)</f>
        <v>0</v>
      </c>
      <c r="O77" s="82">
        <f t="shared" si="22"/>
        <v>0</v>
      </c>
      <c r="Q77" s="82">
        <f t="shared" si="15"/>
        <v>0</v>
      </c>
      <c r="R77" s="82">
        <f t="shared" si="16"/>
        <v>0</v>
      </c>
      <c r="S77" s="82">
        <f t="shared" si="23"/>
        <v>0</v>
      </c>
      <c r="T77" s="82">
        <f t="shared" si="17"/>
        <v>0</v>
      </c>
      <c r="X77" s="82">
        <f t="shared" si="18"/>
        <v>0</v>
      </c>
      <c r="Y77" s="82">
        <f t="shared" si="24"/>
        <v>0</v>
      </c>
      <c r="Z77" s="82">
        <f t="shared" si="19"/>
        <v>0</v>
      </c>
      <c r="AA77" s="82">
        <f t="shared" si="25"/>
        <v>0</v>
      </c>
      <c r="AB77" s="82">
        <f>IF(AA77&gt;=Priser!$H$5,Priser!$I$5,IF(AA77&gt;=Priser!$H$4,Priser!$I$4))</f>
        <v>0</v>
      </c>
      <c r="AC77" s="82">
        <f>AB77*SUMIFS(Priser!$F$4:$F$15,Priser!$A$4:$A$15,$AM77)*Y77</f>
        <v>0</v>
      </c>
      <c r="AD77" s="82">
        <f t="shared" si="26"/>
        <v>0</v>
      </c>
      <c r="AE77" s="82">
        <f>IF(AD77&gt;=Priser!$J$5,Priser!$K$5,IF(AD77&gt;=Priser!$J$4,Priser!$K$4))</f>
        <v>0</v>
      </c>
      <c r="AF77" s="82">
        <f>AE77*SUMIFS(Priser!$F$4:$F$15,Priser!$A$4:$A$15,$AM77)*Z77</f>
        <v>0</v>
      </c>
      <c r="AH77" s="52"/>
      <c r="AJ77" s="82">
        <f>IF(Inmatning!F77="",Inmatning!E77,0)/IF(Inmatning!$F$2=Listor!$B$5,I77,1)</f>
        <v>0</v>
      </c>
      <c r="AK77" s="82">
        <f>Inmatning!F77/IF(Inmatning!$F$2=Listor!$B$5,I77,1)</f>
        <v>0</v>
      </c>
      <c r="AM77" s="74">
        <f t="shared" si="20"/>
        <v>12</v>
      </c>
      <c r="AN77" s="82">
        <f>Indata!$B$8</f>
        <v>0</v>
      </c>
    </row>
    <row r="78" spans="1:40" x14ac:dyDescent="0.25">
      <c r="A78" s="106"/>
      <c r="B78" s="82"/>
      <c r="C78" s="82"/>
      <c r="D78" s="80">
        <f t="shared" si="27"/>
        <v>45273</v>
      </c>
      <c r="E78" s="161"/>
      <c r="F78" s="160"/>
      <c r="G78" s="80"/>
      <c r="H78" s="52">
        <f t="shared" si="21"/>
        <v>0</v>
      </c>
      <c r="I78" s="74">
        <f>24+SUMIFS(Listor!$C$22:$C$23,Listor!$B$22:$B$23,Inmatning!D78)</f>
        <v>24</v>
      </c>
      <c r="J78" s="82">
        <f t="shared" si="14"/>
        <v>0</v>
      </c>
      <c r="K78" s="82"/>
      <c r="L78" s="99"/>
      <c r="M78" s="97"/>
      <c r="N78" s="82">
        <f>L78*SUMIFS(Priser!$F$4:$F$15,Priser!$A$4:$A$15,AM78)</f>
        <v>0</v>
      </c>
      <c r="O78" s="82">
        <f t="shared" si="22"/>
        <v>0</v>
      </c>
      <c r="Q78" s="82">
        <f t="shared" si="15"/>
        <v>0</v>
      </c>
      <c r="R78" s="82">
        <f t="shared" si="16"/>
        <v>0</v>
      </c>
      <c r="S78" s="82">
        <f t="shared" si="23"/>
        <v>0</v>
      </c>
      <c r="T78" s="82">
        <f t="shared" si="17"/>
        <v>0</v>
      </c>
      <c r="X78" s="82">
        <f t="shared" si="18"/>
        <v>0</v>
      </c>
      <c r="Y78" s="82">
        <f t="shared" si="24"/>
        <v>0</v>
      </c>
      <c r="Z78" s="82">
        <f t="shared" si="19"/>
        <v>0</v>
      </c>
      <c r="AA78" s="82">
        <f t="shared" si="25"/>
        <v>0</v>
      </c>
      <c r="AB78" s="82">
        <f>IF(AA78&gt;=Priser!$H$5,Priser!$I$5,IF(AA78&gt;=Priser!$H$4,Priser!$I$4))</f>
        <v>0</v>
      </c>
      <c r="AC78" s="82">
        <f>AB78*SUMIFS(Priser!$F$4:$F$15,Priser!$A$4:$A$15,$AM78)*Y78</f>
        <v>0</v>
      </c>
      <c r="AD78" s="82">
        <f t="shared" si="26"/>
        <v>0</v>
      </c>
      <c r="AE78" s="82">
        <f>IF(AD78&gt;=Priser!$J$5,Priser!$K$5,IF(AD78&gt;=Priser!$J$4,Priser!$K$4))</f>
        <v>0</v>
      </c>
      <c r="AF78" s="82">
        <f>AE78*SUMIFS(Priser!$F$4:$F$15,Priser!$A$4:$A$15,$AM78)*Z78</f>
        <v>0</v>
      </c>
      <c r="AH78" s="52"/>
      <c r="AJ78" s="82">
        <f>IF(Inmatning!F78="",Inmatning!E78,0)/IF(Inmatning!$F$2=Listor!$B$5,I78,1)</f>
        <v>0</v>
      </c>
      <c r="AK78" s="82">
        <f>Inmatning!F78/IF(Inmatning!$F$2=Listor!$B$5,I78,1)</f>
        <v>0</v>
      </c>
      <c r="AM78" s="74">
        <f t="shared" si="20"/>
        <v>12</v>
      </c>
      <c r="AN78" s="82">
        <f>Indata!$B$8</f>
        <v>0</v>
      </c>
    </row>
    <row r="79" spans="1:40" x14ac:dyDescent="0.25">
      <c r="A79" s="106"/>
      <c r="B79" s="82"/>
      <c r="C79" s="82"/>
      <c r="D79" s="80">
        <f t="shared" si="27"/>
        <v>45274</v>
      </c>
      <c r="E79" s="161"/>
      <c r="F79" s="160"/>
      <c r="G79" s="80"/>
      <c r="H79" s="52">
        <f t="shared" si="21"/>
        <v>0</v>
      </c>
      <c r="I79" s="74">
        <f>24+SUMIFS(Listor!$C$22:$C$23,Listor!$B$22:$B$23,Inmatning!D79)</f>
        <v>24</v>
      </c>
      <c r="J79" s="82">
        <f t="shared" si="14"/>
        <v>0</v>
      </c>
      <c r="K79" s="82"/>
      <c r="L79" s="99"/>
      <c r="M79" s="97"/>
      <c r="N79" s="82">
        <f>L79*SUMIFS(Priser!$F$4:$F$15,Priser!$A$4:$A$15,AM79)</f>
        <v>0</v>
      </c>
      <c r="O79" s="82">
        <f t="shared" si="22"/>
        <v>0</v>
      </c>
      <c r="Q79" s="82">
        <f t="shared" si="15"/>
        <v>0</v>
      </c>
      <c r="R79" s="82">
        <f t="shared" si="16"/>
        <v>0</v>
      </c>
      <c r="S79" s="82">
        <f t="shared" si="23"/>
        <v>0</v>
      </c>
      <c r="T79" s="82">
        <f t="shared" si="17"/>
        <v>0</v>
      </c>
      <c r="X79" s="82">
        <f t="shared" si="18"/>
        <v>0</v>
      </c>
      <c r="Y79" s="82">
        <f t="shared" si="24"/>
        <v>0</v>
      </c>
      <c r="Z79" s="82">
        <f t="shared" si="19"/>
        <v>0</v>
      </c>
      <c r="AA79" s="82">
        <f t="shared" si="25"/>
        <v>0</v>
      </c>
      <c r="AB79" s="82">
        <f>IF(AA79&gt;=Priser!$H$5,Priser!$I$5,IF(AA79&gt;=Priser!$H$4,Priser!$I$4))</f>
        <v>0</v>
      </c>
      <c r="AC79" s="82">
        <f>AB79*SUMIFS(Priser!$F$4:$F$15,Priser!$A$4:$A$15,$AM79)*Y79</f>
        <v>0</v>
      </c>
      <c r="AD79" s="82">
        <f t="shared" si="26"/>
        <v>0</v>
      </c>
      <c r="AE79" s="82">
        <f>IF(AD79&gt;=Priser!$J$5,Priser!$K$5,IF(AD79&gt;=Priser!$J$4,Priser!$K$4))</f>
        <v>0</v>
      </c>
      <c r="AF79" s="82">
        <f>AE79*SUMIFS(Priser!$F$4:$F$15,Priser!$A$4:$A$15,$AM79)*Z79</f>
        <v>0</v>
      </c>
      <c r="AH79" s="52"/>
      <c r="AJ79" s="82">
        <f>IF(Inmatning!F79="",Inmatning!E79,0)/IF(Inmatning!$F$2=Listor!$B$5,I79,1)</f>
        <v>0</v>
      </c>
      <c r="AK79" s="82">
        <f>Inmatning!F79/IF(Inmatning!$F$2=Listor!$B$5,I79,1)</f>
        <v>0</v>
      </c>
      <c r="AM79" s="74">
        <f t="shared" si="20"/>
        <v>12</v>
      </c>
      <c r="AN79" s="82">
        <f>Indata!$B$8</f>
        <v>0</v>
      </c>
    </row>
    <row r="80" spans="1:40" x14ac:dyDescent="0.25">
      <c r="A80" s="106"/>
      <c r="B80" s="82"/>
      <c r="C80" s="82"/>
      <c r="D80" s="80">
        <f t="shared" si="27"/>
        <v>45275</v>
      </c>
      <c r="E80" s="161"/>
      <c r="F80" s="160"/>
      <c r="G80" s="80"/>
      <c r="H80" s="52">
        <f t="shared" si="21"/>
        <v>0</v>
      </c>
      <c r="I80" s="74">
        <f>24+SUMIFS(Listor!$C$22:$C$23,Listor!$B$22:$B$23,Inmatning!D80)</f>
        <v>24</v>
      </c>
      <c r="J80" s="82">
        <f t="shared" si="14"/>
        <v>0</v>
      </c>
      <c r="K80" s="82"/>
      <c r="L80" s="99"/>
      <c r="M80" s="97"/>
      <c r="N80" s="82">
        <f>L80*SUMIFS(Priser!$F$4:$F$15,Priser!$A$4:$A$15,AM80)</f>
        <v>0</v>
      </c>
      <c r="O80" s="82">
        <f t="shared" si="22"/>
        <v>0</v>
      </c>
      <c r="Q80" s="82">
        <f t="shared" si="15"/>
        <v>0</v>
      </c>
      <c r="R80" s="82">
        <f t="shared" si="16"/>
        <v>0</v>
      </c>
      <c r="S80" s="82">
        <f t="shared" si="23"/>
        <v>0</v>
      </c>
      <c r="T80" s="82">
        <f t="shared" si="17"/>
        <v>0</v>
      </c>
      <c r="X80" s="82">
        <f t="shared" si="18"/>
        <v>0</v>
      </c>
      <c r="Y80" s="82">
        <f t="shared" si="24"/>
        <v>0</v>
      </c>
      <c r="Z80" s="82">
        <f t="shared" si="19"/>
        <v>0</v>
      </c>
      <c r="AA80" s="82">
        <f t="shared" si="25"/>
        <v>0</v>
      </c>
      <c r="AB80" s="82">
        <f>IF(AA80&gt;=Priser!$H$5,Priser!$I$5,IF(AA80&gt;=Priser!$H$4,Priser!$I$4))</f>
        <v>0</v>
      </c>
      <c r="AC80" s="82">
        <f>AB80*SUMIFS(Priser!$F$4:$F$15,Priser!$A$4:$A$15,$AM80)*Y80</f>
        <v>0</v>
      </c>
      <c r="AD80" s="82">
        <f t="shared" si="26"/>
        <v>0</v>
      </c>
      <c r="AE80" s="82">
        <f>IF(AD80&gt;=Priser!$J$5,Priser!$K$5,IF(AD80&gt;=Priser!$J$4,Priser!$K$4))</f>
        <v>0</v>
      </c>
      <c r="AF80" s="82">
        <f>AE80*SUMIFS(Priser!$F$4:$F$15,Priser!$A$4:$A$15,$AM80)*Z80</f>
        <v>0</v>
      </c>
      <c r="AH80" s="52"/>
      <c r="AJ80" s="82">
        <f>IF(Inmatning!F80="",Inmatning!E80,0)/IF(Inmatning!$F$2=Listor!$B$5,I80,1)</f>
        <v>0</v>
      </c>
      <c r="AK80" s="82">
        <f>Inmatning!F80/IF(Inmatning!$F$2=Listor!$B$5,I80,1)</f>
        <v>0</v>
      </c>
      <c r="AM80" s="74">
        <f t="shared" si="20"/>
        <v>12</v>
      </c>
      <c r="AN80" s="82">
        <f>Indata!$B$8</f>
        <v>0</v>
      </c>
    </row>
    <row r="81" spans="1:40" x14ac:dyDescent="0.25">
      <c r="A81" s="106"/>
      <c r="B81" s="82"/>
      <c r="C81" s="82"/>
      <c r="D81" s="80">
        <f t="shared" si="27"/>
        <v>45276</v>
      </c>
      <c r="E81" s="161"/>
      <c r="F81" s="160"/>
      <c r="G81" s="80"/>
      <c r="H81" s="52">
        <f t="shared" si="21"/>
        <v>0</v>
      </c>
      <c r="I81" s="74">
        <f>24+SUMIFS(Listor!$C$22:$C$23,Listor!$B$22:$B$23,Inmatning!D81)</f>
        <v>24</v>
      </c>
      <c r="J81" s="82">
        <f t="shared" si="14"/>
        <v>0</v>
      </c>
      <c r="K81" s="82"/>
      <c r="L81" s="99"/>
      <c r="M81" s="97"/>
      <c r="N81" s="82">
        <f>L81*SUMIFS(Priser!$F$4:$F$15,Priser!$A$4:$A$15,AM81)</f>
        <v>0</v>
      </c>
      <c r="O81" s="82">
        <f t="shared" si="22"/>
        <v>0</v>
      </c>
      <c r="Q81" s="82">
        <f t="shared" si="15"/>
        <v>0</v>
      </c>
      <c r="R81" s="82">
        <f t="shared" si="16"/>
        <v>0</v>
      </c>
      <c r="S81" s="82">
        <f t="shared" si="23"/>
        <v>0</v>
      </c>
      <c r="T81" s="82">
        <f t="shared" si="17"/>
        <v>0</v>
      </c>
      <c r="X81" s="82">
        <f t="shared" si="18"/>
        <v>0</v>
      </c>
      <c r="Y81" s="82">
        <f t="shared" si="24"/>
        <v>0</v>
      </c>
      <c r="Z81" s="82">
        <f t="shared" si="19"/>
        <v>0</v>
      </c>
      <c r="AA81" s="82">
        <f t="shared" si="25"/>
        <v>0</v>
      </c>
      <c r="AB81" s="82">
        <f>IF(AA81&gt;=Priser!$H$5,Priser!$I$5,IF(AA81&gt;=Priser!$H$4,Priser!$I$4))</f>
        <v>0</v>
      </c>
      <c r="AC81" s="82">
        <f>AB81*SUMIFS(Priser!$F$4:$F$15,Priser!$A$4:$A$15,$AM81)*Y81</f>
        <v>0</v>
      </c>
      <c r="AD81" s="82">
        <f t="shared" si="26"/>
        <v>0</v>
      </c>
      <c r="AE81" s="82">
        <f>IF(AD81&gt;=Priser!$J$5,Priser!$K$5,IF(AD81&gt;=Priser!$J$4,Priser!$K$4))</f>
        <v>0</v>
      </c>
      <c r="AF81" s="82">
        <f>AE81*SUMIFS(Priser!$F$4:$F$15,Priser!$A$4:$A$15,$AM81)*Z81</f>
        <v>0</v>
      </c>
      <c r="AH81" s="52"/>
      <c r="AJ81" s="82">
        <f>IF(Inmatning!F81="",Inmatning!E81,0)/IF(Inmatning!$F$2=Listor!$B$5,I81,1)</f>
        <v>0</v>
      </c>
      <c r="AK81" s="82">
        <f>Inmatning!F81/IF(Inmatning!$F$2=Listor!$B$5,I81,1)</f>
        <v>0</v>
      </c>
      <c r="AM81" s="74">
        <f t="shared" si="20"/>
        <v>12</v>
      </c>
      <c r="AN81" s="82">
        <f>Indata!$B$8</f>
        <v>0</v>
      </c>
    </row>
    <row r="82" spans="1:40" x14ac:dyDescent="0.25">
      <c r="A82" s="106"/>
      <c r="B82" s="82"/>
      <c r="C82" s="82"/>
      <c r="D82" s="80">
        <f t="shared" si="27"/>
        <v>45277</v>
      </c>
      <c r="E82" s="161"/>
      <c r="F82" s="160"/>
      <c r="G82" s="80"/>
      <c r="H82" s="52">
        <f t="shared" si="21"/>
        <v>0</v>
      </c>
      <c r="I82" s="74">
        <f>24+SUMIFS(Listor!$C$22:$C$23,Listor!$B$22:$B$23,Inmatning!D82)</f>
        <v>24</v>
      </c>
      <c r="J82" s="82">
        <f t="shared" si="14"/>
        <v>0</v>
      </c>
      <c r="K82" s="82"/>
      <c r="L82" s="99"/>
      <c r="M82" s="97"/>
      <c r="N82" s="82">
        <f>L82*SUMIFS(Priser!$F$4:$F$15,Priser!$A$4:$A$15,AM82)</f>
        <v>0</v>
      </c>
      <c r="O82" s="82">
        <f t="shared" si="22"/>
        <v>0</v>
      </c>
      <c r="Q82" s="82">
        <f t="shared" si="15"/>
        <v>0</v>
      </c>
      <c r="R82" s="82">
        <f t="shared" si="16"/>
        <v>0</v>
      </c>
      <c r="S82" s="82">
        <f t="shared" si="23"/>
        <v>0</v>
      </c>
      <c r="T82" s="82">
        <f t="shared" si="17"/>
        <v>0</v>
      </c>
      <c r="X82" s="82">
        <f t="shared" si="18"/>
        <v>0</v>
      </c>
      <c r="Y82" s="82">
        <f t="shared" si="24"/>
        <v>0</v>
      </c>
      <c r="Z82" s="82">
        <f t="shared" si="19"/>
        <v>0</v>
      </c>
      <c r="AA82" s="82">
        <f t="shared" si="25"/>
        <v>0</v>
      </c>
      <c r="AB82" s="82">
        <f>IF(AA82&gt;=Priser!$H$5,Priser!$I$5,IF(AA82&gt;=Priser!$H$4,Priser!$I$4))</f>
        <v>0</v>
      </c>
      <c r="AC82" s="82">
        <f>AB82*SUMIFS(Priser!$F$4:$F$15,Priser!$A$4:$A$15,$AM82)*Y82</f>
        <v>0</v>
      </c>
      <c r="AD82" s="82">
        <f t="shared" si="26"/>
        <v>0</v>
      </c>
      <c r="AE82" s="82">
        <f>IF(AD82&gt;=Priser!$J$5,Priser!$K$5,IF(AD82&gt;=Priser!$J$4,Priser!$K$4))</f>
        <v>0</v>
      </c>
      <c r="AF82" s="82">
        <f>AE82*SUMIFS(Priser!$F$4:$F$15,Priser!$A$4:$A$15,$AM82)*Z82</f>
        <v>0</v>
      </c>
      <c r="AH82" s="52"/>
      <c r="AJ82" s="82">
        <f>IF(Inmatning!F82="",Inmatning!E82,0)/IF(Inmatning!$F$2=Listor!$B$5,I82,1)</f>
        <v>0</v>
      </c>
      <c r="AK82" s="82">
        <f>Inmatning!F82/IF(Inmatning!$F$2=Listor!$B$5,I82,1)</f>
        <v>0</v>
      </c>
      <c r="AM82" s="74">
        <f t="shared" si="20"/>
        <v>12</v>
      </c>
      <c r="AN82" s="82">
        <f>Indata!$B$8</f>
        <v>0</v>
      </c>
    </row>
    <row r="83" spans="1:40" x14ac:dyDescent="0.25">
      <c r="A83" s="106"/>
      <c r="B83" s="82"/>
      <c r="C83" s="82"/>
      <c r="D83" s="80">
        <f t="shared" si="27"/>
        <v>45278</v>
      </c>
      <c r="E83" s="161"/>
      <c r="F83" s="160"/>
      <c r="G83" s="80"/>
      <c r="H83" s="52">
        <f t="shared" si="21"/>
        <v>0</v>
      </c>
      <c r="I83" s="74">
        <f>24+SUMIFS(Listor!$C$22:$C$23,Listor!$B$22:$B$23,Inmatning!D83)</f>
        <v>24</v>
      </c>
      <c r="J83" s="82">
        <f t="shared" si="14"/>
        <v>0</v>
      </c>
      <c r="K83" s="82"/>
      <c r="L83" s="99"/>
      <c r="M83" s="97"/>
      <c r="N83" s="82">
        <f>L83*SUMIFS(Priser!$F$4:$F$15,Priser!$A$4:$A$15,AM83)</f>
        <v>0</v>
      </c>
      <c r="O83" s="82">
        <f t="shared" si="22"/>
        <v>0</v>
      </c>
      <c r="Q83" s="82">
        <f t="shared" si="15"/>
        <v>0</v>
      </c>
      <c r="R83" s="82">
        <f t="shared" si="16"/>
        <v>0</v>
      </c>
      <c r="S83" s="82">
        <f t="shared" si="23"/>
        <v>0</v>
      </c>
      <c r="T83" s="82">
        <f t="shared" si="17"/>
        <v>0</v>
      </c>
      <c r="X83" s="82">
        <f t="shared" si="18"/>
        <v>0</v>
      </c>
      <c r="Y83" s="82">
        <f t="shared" si="24"/>
        <v>0</v>
      </c>
      <c r="Z83" s="82">
        <f t="shared" si="19"/>
        <v>0</v>
      </c>
      <c r="AA83" s="82">
        <f t="shared" si="25"/>
        <v>0</v>
      </c>
      <c r="AB83" s="82">
        <f>IF(AA83&gt;=Priser!$H$5,Priser!$I$5,IF(AA83&gt;=Priser!$H$4,Priser!$I$4))</f>
        <v>0</v>
      </c>
      <c r="AC83" s="82">
        <f>AB83*SUMIFS(Priser!$F$4:$F$15,Priser!$A$4:$A$15,$AM83)*Y83</f>
        <v>0</v>
      </c>
      <c r="AD83" s="82">
        <f t="shared" si="26"/>
        <v>0</v>
      </c>
      <c r="AE83" s="82">
        <f>IF(AD83&gt;=Priser!$J$5,Priser!$K$5,IF(AD83&gt;=Priser!$J$4,Priser!$K$4))</f>
        <v>0</v>
      </c>
      <c r="AF83" s="82">
        <f>AE83*SUMIFS(Priser!$F$4:$F$15,Priser!$A$4:$A$15,$AM83)*Z83</f>
        <v>0</v>
      </c>
      <c r="AH83" s="52"/>
      <c r="AJ83" s="82">
        <f>IF(Inmatning!F83="",Inmatning!E83,0)/IF(Inmatning!$F$2=Listor!$B$5,I83,1)</f>
        <v>0</v>
      </c>
      <c r="AK83" s="82">
        <f>Inmatning!F83/IF(Inmatning!$F$2=Listor!$B$5,I83,1)</f>
        <v>0</v>
      </c>
      <c r="AM83" s="74">
        <f t="shared" si="20"/>
        <v>12</v>
      </c>
      <c r="AN83" s="82">
        <f>Indata!$B$8</f>
        <v>0</v>
      </c>
    </row>
    <row r="84" spans="1:40" x14ac:dyDescent="0.25">
      <c r="A84" s="106"/>
      <c r="B84" s="82"/>
      <c r="C84" s="82"/>
      <c r="D84" s="80">
        <f t="shared" si="27"/>
        <v>45279</v>
      </c>
      <c r="E84" s="161"/>
      <c r="F84" s="160"/>
      <c r="G84" s="80"/>
      <c r="H84" s="52">
        <f t="shared" si="21"/>
        <v>0</v>
      </c>
      <c r="I84" s="74">
        <f>24+SUMIFS(Listor!$C$22:$C$23,Listor!$B$22:$B$23,Inmatning!D84)</f>
        <v>24</v>
      </c>
      <c r="J84" s="82">
        <f t="shared" si="14"/>
        <v>0</v>
      </c>
      <c r="K84" s="82"/>
      <c r="L84" s="99"/>
      <c r="M84" s="97"/>
      <c r="N84" s="82">
        <f>L84*SUMIFS(Priser!$F$4:$F$15,Priser!$A$4:$A$15,AM84)</f>
        <v>0</v>
      </c>
      <c r="O84" s="82">
        <f t="shared" si="22"/>
        <v>0</v>
      </c>
      <c r="Q84" s="82">
        <f t="shared" si="15"/>
        <v>0</v>
      </c>
      <c r="R84" s="82">
        <f t="shared" si="16"/>
        <v>0</v>
      </c>
      <c r="S84" s="82">
        <f t="shared" si="23"/>
        <v>0</v>
      </c>
      <c r="T84" s="82">
        <f t="shared" si="17"/>
        <v>0</v>
      </c>
      <c r="X84" s="82">
        <f t="shared" si="18"/>
        <v>0</v>
      </c>
      <c r="Y84" s="82">
        <f t="shared" si="24"/>
        <v>0</v>
      </c>
      <c r="Z84" s="82">
        <f t="shared" si="19"/>
        <v>0</v>
      </c>
      <c r="AA84" s="82">
        <f t="shared" si="25"/>
        <v>0</v>
      </c>
      <c r="AB84" s="82">
        <f>IF(AA84&gt;=Priser!$H$5,Priser!$I$5,IF(AA84&gt;=Priser!$H$4,Priser!$I$4))</f>
        <v>0</v>
      </c>
      <c r="AC84" s="82">
        <f>AB84*SUMIFS(Priser!$F$4:$F$15,Priser!$A$4:$A$15,$AM84)*Y84</f>
        <v>0</v>
      </c>
      <c r="AD84" s="82">
        <f t="shared" si="26"/>
        <v>0</v>
      </c>
      <c r="AE84" s="82">
        <f>IF(AD84&gt;=Priser!$J$5,Priser!$K$5,IF(AD84&gt;=Priser!$J$4,Priser!$K$4))</f>
        <v>0</v>
      </c>
      <c r="AF84" s="82">
        <f>AE84*SUMIFS(Priser!$F$4:$F$15,Priser!$A$4:$A$15,$AM84)*Z84</f>
        <v>0</v>
      </c>
      <c r="AH84" s="52"/>
      <c r="AJ84" s="82">
        <f>IF(Inmatning!F84="",Inmatning!E84,0)/IF(Inmatning!$F$2=Listor!$B$5,I84,1)</f>
        <v>0</v>
      </c>
      <c r="AK84" s="82">
        <f>Inmatning!F84/IF(Inmatning!$F$2=Listor!$B$5,I84,1)</f>
        <v>0</v>
      </c>
      <c r="AM84" s="74">
        <f t="shared" si="20"/>
        <v>12</v>
      </c>
      <c r="AN84" s="82">
        <f>Indata!$B$8</f>
        <v>0</v>
      </c>
    </row>
    <row r="85" spans="1:40" x14ac:dyDescent="0.25">
      <c r="A85" s="106"/>
      <c r="B85" s="82"/>
      <c r="C85" s="82"/>
      <c r="D85" s="80">
        <f t="shared" si="27"/>
        <v>45280</v>
      </c>
      <c r="E85" s="161"/>
      <c r="F85" s="160"/>
      <c r="G85" s="80"/>
      <c r="H85" s="52">
        <f t="shared" si="21"/>
        <v>0</v>
      </c>
      <c r="I85" s="74">
        <f>24+SUMIFS(Listor!$C$22:$C$23,Listor!$B$22:$B$23,Inmatning!D85)</f>
        <v>24</v>
      </c>
      <c r="J85" s="82">
        <f t="shared" si="14"/>
        <v>0</v>
      </c>
      <c r="K85" s="82"/>
      <c r="L85" s="99"/>
      <c r="M85" s="97"/>
      <c r="N85" s="82">
        <f>L85*SUMIFS(Priser!$F$4:$F$15,Priser!$A$4:$A$15,AM85)</f>
        <v>0</v>
      </c>
      <c r="O85" s="82">
        <f t="shared" si="22"/>
        <v>0</v>
      </c>
      <c r="Q85" s="82">
        <f t="shared" si="15"/>
        <v>0</v>
      </c>
      <c r="R85" s="82">
        <f t="shared" si="16"/>
        <v>0</v>
      </c>
      <c r="S85" s="82">
        <f t="shared" si="23"/>
        <v>0</v>
      </c>
      <c r="T85" s="82">
        <f t="shared" si="17"/>
        <v>0</v>
      </c>
      <c r="X85" s="82">
        <f t="shared" si="18"/>
        <v>0</v>
      </c>
      <c r="Y85" s="82">
        <f t="shared" si="24"/>
        <v>0</v>
      </c>
      <c r="Z85" s="82">
        <f t="shared" si="19"/>
        <v>0</v>
      </c>
      <c r="AA85" s="82">
        <f t="shared" si="25"/>
        <v>0</v>
      </c>
      <c r="AB85" s="82">
        <f>IF(AA85&gt;=Priser!$H$5,Priser!$I$5,IF(AA85&gt;=Priser!$H$4,Priser!$I$4))</f>
        <v>0</v>
      </c>
      <c r="AC85" s="82">
        <f>AB85*SUMIFS(Priser!$F$4:$F$15,Priser!$A$4:$A$15,$AM85)*Y85</f>
        <v>0</v>
      </c>
      <c r="AD85" s="82">
        <f t="shared" si="26"/>
        <v>0</v>
      </c>
      <c r="AE85" s="82">
        <f>IF(AD85&gt;=Priser!$J$5,Priser!$K$5,IF(AD85&gt;=Priser!$J$4,Priser!$K$4))</f>
        <v>0</v>
      </c>
      <c r="AF85" s="82">
        <f>AE85*SUMIFS(Priser!$F$4:$F$15,Priser!$A$4:$A$15,$AM85)*Z85</f>
        <v>0</v>
      </c>
      <c r="AH85" s="52"/>
      <c r="AJ85" s="82">
        <f>IF(Inmatning!F85="",Inmatning!E85,0)/IF(Inmatning!$F$2=Listor!$B$5,I85,1)</f>
        <v>0</v>
      </c>
      <c r="AK85" s="82">
        <f>Inmatning!F85/IF(Inmatning!$F$2=Listor!$B$5,I85,1)</f>
        <v>0</v>
      </c>
      <c r="AM85" s="74">
        <f t="shared" si="20"/>
        <v>12</v>
      </c>
      <c r="AN85" s="82">
        <f>Indata!$B$8</f>
        <v>0</v>
      </c>
    </row>
    <row r="86" spans="1:40" x14ac:dyDescent="0.25">
      <c r="A86" s="106"/>
      <c r="B86" s="82"/>
      <c r="C86" s="82"/>
      <c r="D86" s="80">
        <f t="shared" si="27"/>
        <v>45281</v>
      </c>
      <c r="E86" s="161"/>
      <c r="F86" s="160"/>
      <c r="G86" s="80"/>
      <c r="H86" s="52">
        <f t="shared" si="21"/>
        <v>0</v>
      </c>
      <c r="I86" s="74">
        <f>24+SUMIFS(Listor!$C$22:$C$23,Listor!$B$22:$B$23,Inmatning!D86)</f>
        <v>24</v>
      </c>
      <c r="J86" s="82">
        <f t="shared" si="14"/>
        <v>0</v>
      </c>
      <c r="K86" s="82"/>
      <c r="L86" s="99"/>
      <c r="M86" s="97"/>
      <c r="N86" s="82">
        <f>L86*SUMIFS(Priser!$F$4:$F$15,Priser!$A$4:$A$15,AM86)</f>
        <v>0</v>
      </c>
      <c r="O86" s="82">
        <f t="shared" si="22"/>
        <v>0</v>
      </c>
      <c r="Q86" s="82">
        <f t="shared" si="15"/>
        <v>0</v>
      </c>
      <c r="R86" s="82">
        <f t="shared" si="16"/>
        <v>0</v>
      </c>
      <c r="S86" s="82">
        <f t="shared" si="23"/>
        <v>0</v>
      </c>
      <c r="T86" s="82">
        <f t="shared" si="17"/>
        <v>0</v>
      </c>
      <c r="X86" s="82">
        <f t="shared" si="18"/>
        <v>0</v>
      </c>
      <c r="Y86" s="82">
        <f t="shared" si="24"/>
        <v>0</v>
      </c>
      <c r="Z86" s="82">
        <f t="shared" si="19"/>
        <v>0</v>
      </c>
      <c r="AA86" s="82">
        <f t="shared" si="25"/>
        <v>0</v>
      </c>
      <c r="AB86" s="82">
        <f>IF(AA86&gt;=Priser!$H$5,Priser!$I$5,IF(AA86&gt;=Priser!$H$4,Priser!$I$4))</f>
        <v>0</v>
      </c>
      <c r="AC86" s="82">
        <f>AB86*SUMIFS(Priser!$F$4:$F$15,Priser!$A$4:$A$15,$AM86)*Y86</f>
        <v>0</v>
      </c>
      <c r="AD86" s="82">
        <f t="shared" si="26"/>
        <v>0</v>
      </c>
      <c r="AE86" s="82">
        <f>IF(AD86&gt;=Priser!$J$5,Priser!$K$5,IF(AD86&gt;=Priser!$J$4,Priser!$K$4))</f>
        <v>0</v>
      </c>
      <c r="AF86" s="82">
        <f>AE86*SUMIFS(Priser!$F$4:$F$15,Priser!$A$4:$A$15,$AM86)*Z86</f>
        <v>0</v>
      </c>
      <c r="AH86" s="52"/>
      <c r="AJ86" s="82">
        <f>IF(Inmatning!F86="",Inmatning!E86,0)/IF(Inmatning!$F$2=Listor!$B$5,I86,1)</f>
        <v>0</v>
      </c>
      <c r="AK86" s="82">
        <f>Inmatning!F86/IF(Inmatning!$F$2=Listor!$B$5,I86,1)</f>
        <v>0</v>
      </c>
      <c r="AM86" s="74">
        <f t="shared" si="20"/>
        <v>12</v>
      </c>
      <c r="AN86" s="82">
        <f>Indata!$B$8</f>
        <v>0</v>
      </c>
    </row>
    <row r="87" spans="1:40" x14ac:dyDescent="0.25">
      <c r="A87" s="106"/>
      <c r="B87" s="82"/>
      <c r="C87" s="82"/>
      <c r="D87" s="80">
        <f t="shared" si="27"/>
        <v>45282</v>
      </c>
      <c r="E87" s="161"/>
      <c r="F87" s="160"/>
      <c r="G87" s="80"/>
      <c r="H87" s="52">
        <f t="shared" si="21"/>
        <v>0</v>
      </c>
      <c r="I87" s="74">
        <f>24+SUMIFS(Listor!$C$22:$C$23,Listor!$B$22:$B$23,Inmatning!D87)</f>
        <v>24</v>
      </c>
      <c r="J87" s="82">
        <f t="shared" si="14"/>
        <v>0</v>
      </c>
      <c r="K87" s="82"/>
      <c r="L87" s="99"/>
      <c r="M87" s="97"/>
      <c r="N87" s="82">
        <f>L87*SUMIFS(Priser!$F$4:$F$15,Priser!$A$4:$A$15,AM87)</f>
        <v>0</v>
      </c>
      <c r="O87" s="82">
        <f t="shared" si="22"/>
        <v>0</v>
      </c>
      <c r="Q87" s="82">
        <f t="shared" si="15"/>
        <v>0</v>
      </c>
      <c r="R87" s="82">
        <f t="shared" si="16"/>
        <v>0</v>
      </c>
      <c r="S87" s="82">
        <f t="shared" si="23"/>
        <v>0</v>
      </c>
      <c r="T87" s="82">
        <f t="shared" si="17"/>
        <v>0</v>
      </c>
      <c r="X87" s="82">
        <f t="shared" si="18"/>
        <v>0</v>
      </c>
      <c r="Y87" s="82">
        <f t="shared" si="24"/>
        <v>0</v>
      </c>
      <c r="Z87" s="82">
        <f t="shared" si="19"/>
        <v>0</v>
      </c>
      <c r="AA87" s="82">
        <f t="shared" si="25"/>
        <v>0</v>
      </c>
      <c r="AB87" s="82">
        <f>IF(AA87&gt;=Priser!$H$5,Priser!$I$5,IF(AA87&gt;=Priser!$H$4,Priser!$I$4))</f>
        <v>0</v>
      </c>
      <c r="AC87" s="82">
        <f>AB87*SUMIFS(Priser!$F$4:$F$15,Priser!$A$4:$A$15,$AM87)*Y87</f>
        <v>0</v>
      </c>
      <c r="AD87" s="82">
        <f t="shared" si="26"/>
        <v>0</v>
      </c>
      <c r="AE87" s="82">
        <f>IF(AD87&gt;=Priser!$J$5,Priser!$K$5,IF(AD87&gt;=Priser!$J$4,Priser!$K$4))</f>
        <v>0</v>
      </c>
      <c r="AF87" s="82">
        <f>AE87*SUMIFS(Priser!$F$4:$F$15,Priser!$A$4:$A$15,$AM87)*Z87</f>
        <v>0</v>
      </c>
      <c r="AH87" s="52"/>
      <c r="AJ87" s="82">
        <f>IF(Inmatning!F87="",Inmatning!E87,0)/IF(Inmatning!$F$2=Listor!$B$5,I87,1)</f>
        <v>0</v>
      </c>
      <c r="AK87" s="82">
        <f>Inmatning!F87/IF(Inmatning!$F$2=Listor!$B$5,I87,1)</f>
        <v>0</v>
      </c>
      <c r="AM87" s="74">
        <f t="shared" si="20"/>
        <v>12</v>
      </c>
      <c r="AN87" s="82">
        <f>Indata!$B$8</f>
        <v>0</v>
      </c>
    </row>
    <row r="88" spans="1:40" x14ac:dyDescent="0.25">
      <c r="C88" s="82"/>
      <c r="D88" s="80">
        <f t="shared" si="27"/>
        <v>45283</v>
      </c>
      <c r="E88" s="161"/>
      <c r="F88" s="160"/>
      <c r="G88" s="80"/>
      <c r="H88" s="52">
        <f t="shared" si="21"/>
        <v>0</v>
      </c>
      <c r="I88" s="74">
        <f>24+SUMIFS(Listor!$C$22:$C$23,Listor!$B$22:$B$23,Inmatning!D88)</f>
        <v>24</v>
      </c>
      <c r="J88" s="82">
        <f t="shared" si="14"/>
        <v>0</v>
      </c>
      <c r="L88" s="99"/>
      <c r="M88" s="97"/>
      <c r="N88" s="82">
        <f>L88*SUMIFS(Priser!$F$4:$F$15,Priser!$A$4:$A$15,AM88)</f>
        <v>0</v>
      </c>
      <c r="O88" s="82">
        <f t="shared" si="22"/>
        <v>0</v>
      </c>
      <c r="Q88" s="82">
        <f t="shared" si="15"/>
        <v>0</v>
      </c>
      <c r="R88" s="82">
        <f t="shared" si="16"/>
        <v>0</v>
      </c>
      <c r="S88" s="82">
        <f t="shared" si="23"/>
        <v>0</v>
      </c>
      <c r="T88" s="82">
        <f t="shared" si="17"/>
        <v>0</v>
      </c>
      <c r="X88" s="82">
        <f t="shared" si="18"/>
        <v>0</v>
      </c>
      <c r="Y88" s="82">
        <f t="shared" si="24"/>
        <v>0</v>
      </c>
      <c r="Z88" s="82">
        <f t="shared" si="19"/>
        <v>0</v>
      </c>
      <c r="AA88" s="82">
        <f t="shared" si="25"/>
        <v>0</v>
      </c>
      <c r="AB88" s="82">
        <f>IF(AA88&gt;=Priser!$H$5,Priser!$I$5,IF(AA88&gt;=Priser!$H$4,Priser!$I$4))</f>
        <v>0</v>
      </c>
      <c r="AC88" s="82">
        <f>AB88*SUMIFS(Priser!$F$4:$F$15,Priser!$A$4:$A$15,$AM88)*Y88</f>
        <v>0</v>
      </c>
      <c r="AD88" s="82">
        <f t="shared" si="26"/>
        <v>0</v>
      </c>
      <c r="AE88" s="82">
        <f>IF(AD88&gt;=Priser!$J$5,Priser!$K$5,IF(AD88&gt;=Priser!$J$4,Priser!$K$4))</f>
        <v>0</v>
      </c>
      <c r="AF88" s="82">
        <f>AE88*SUMIFS(Priser!$F$4:$F$15,Priser!$A$4:$A$15,$AM88)*Z88</f>
        <v>0</v>
      </c>
      <c r="AH88" s="52"/>
      <c r="AJ88" s="82">
        <f>IF(Inmatning!F88="",Inmatning!E88,0)/IF(Inmatning!$F$2=Listor!$B$5,I88,1)</f>
        <v>0</v>
      </c>
      <c r="AK88" s="82">
        <f>Inmatning!F88/IF(Inmatning!$F$2=Listor!$B$5,I88,1)</f>
        <v>0</v>
      </c>
      <c r="AM88" s="74">
        <f t="shared" si="20"/>
        <v>12</v>
      </c>
      <c r="AN88" s="82">
        <f>Indata!$B$8</f>
        <v>0</v>
      </c>
    </row>
    <row r="89" spans="1:40" x14ac:dyDescent="0.25">
      <c r="C89" s="82"/>
      <c r="D89" s="80">
        <f t="shared" si="27"/>
        <v>45284</v>
      </c>
      <c r="E89" s="161"/>
      <c r="F89" s="160"/>
      <c r="G89" s="80"/>
      <c r="H89" s="52">
        <f t="shared" si="21"/>
        <v>0</v>
      </c>
      <c r="I89" s="74">
        <f>24+SUMIFS(Listor!$C$22:$C$23,Listor!$B$22:$B$23,Inmatning!D89)</f>
        <v>24</v>
      </c>
      <c r="J89" s="82">
        <f t="shared" si="14"/>
        <v>0</v>
      </c>
      <c r="L89" s="99"/>
      <c r="M89" s="97"/>
      <c r="N89" s="82">
        <f>L89*SUMIFS(Priser!$F$4:$F$15,Priser!$A$4:$A$15,AM89)</f>
        <v>0</v>
      </c>
      <c r="O89" s="82">
        <f t="shared" si="22"/>
        <v>0</v>
      </c>
      <c r="Q89" s="82">
        <f t="shared" si="15"/>
        <v>0</v>
      </c>
      <c r="R89" s="82">
        <f t="shared" si="16"/>
        <v>0</v>
      </c>
      <c r="S89" s="82">
        <f t="shared" si="23"/>
        <v>0</v>
      </c>
      <c r="T89" s="82">
        <f t="shared" si="17"/>
        <v>0</v>
      </c>
      <c r="X89" s="82">
        <f t="shared" si="18"/>
        <v>0</v>
      </c>
      <c r="Y89" s="82">
        <f t="shared" si="24"/>
        <v>0</v>
      </c>
      <c r="Z89" s="82">
        <f t="shared" si="19"/>
        <v>0</v>
      </c>
      <c r="AA89" s="82">
        <f t="shared" si="25"/>
        <v>0</v>
      </c>
      <c r="AB89" s="82">
        <f>IF(AA89&gt;=Priser!$H$5,Priser!$I$5,IF(AA89&gt;=Priser!$H$4,Priser!$I$4))</f>
        <v>0</v>
      </c>
      <c r="AC89" s="82">
        <f>AB89*SUMIFS(Priser!$F$4:$F$15,Priser!$A$4:$A$15,$AM89)*Y89</f>
        <v>0</v>
      </c>
      <c r="AD89" s="82">
        <f t="shared" si="26"/>
        <v>0</v>
      </c>
      <c r="AE89" s="82">
        <f>IF(AD89&gt;=Priser!$J$5,Priser!$K$5,IF(AD89&gt;=Priser!$J$4,Priser!$K$4))</f>
        <v>0</v>
      </c>
      <c r="AF89" s="82">
        <f>AE89*SUMIFS(Priser!$F$4:$F$15,Priser!$A$4:$A$15,$AM89)*Z89</f>
        <v>0</v>
      </c>
      <c r="AH89" s="52"/>
      <c r="AJ89" s="82">
        <f>IF(Inmatning!F89="",Inmatning!E89,0)/IF(Inmatning!$F$2=Listor!$B$5,I89,1)</f>
        <v>0</v>
      </c>
      <c r="AK89" s="82">
        <f>Inmatning!F89/IF(Inmatning!$F$2=Listor!$B$5,I89,1)</f>
        <v>0</v>
      </c>
      <c r="AM89" s="74">
        <f t="shared" si="20"/>
        <v>12</v>
      </c>
      <c r="AN89" s="82">
        <f>Indata!$B$8</f>
        <v>0</v>
      </c>
    </row>
    <row r="90" spans="1:40" x14ac:dyDescent="0.25">
      <c r="B90" s="82"/>
      <c r="C90" s="82"/>
      <c r="D90" s="80">
        <f t="shared" si="27"/>
        <v>45285</v>
      </c>
      <c r="E90" s="161"/>
      <c r="F90" s="160"/>
      <c r="G90" s="80"/>
      <c r="H90" s="52">
        <f t="shared" si="21"/>
        <v>0</v>
      </c>
      <c r="I90" s="74">
        <f>24+SUMIFS(Listor!$C$22:$C$23,Listor!$B$22:$B$23,Inmatning!D90)</f>
        <v>24</v>
      </c>
      <c r="J90" s="82">
        <f t="shared" si="14"/>
        <v>0</v>
      </c>
      <c r="K90" s="82"/>
      <c r="L90" s="99"/>
      <c r="M90" s="97"/>
      <c r="N90" s="82">
        <f>L90*SUMIFS(Priser!$F$4:$F$15,Priser!$A$4:$A$15,AM90)</f>
        <v>0</v>
      </c>
      <c r="O90" s="82">
        <f t="shared" si="22"/>
        <v>0</v>
      </c>
      <c r="Q90" s="82">
        <f t="shared" si="15"/>
        <v>0</v>
      </c>
      <c r="R90" s="82">
        <f t="shared" si="16"/>
        <v>0</v>
      </c>
      <c r="S90" s="82">
        <f t="shared" si="23"/>
        <v>0</v>
      </c>
      <c r="T90" s="82">
        <f t="shared" si="17"/>
        <v>0</v>
      </c>
      <c r="X90" s="82">
        <f t="shared" si="18"/>
        <v>0</v>
      </c>
      <c r="Y90" s="82">
        <f t="shared" si="24"/>
        <v>0</v>
      </c>
      <c r="Z90" s="82">
        <f t="shared" si="19"/>
        <v>0</v>
      </c>
      <c r="AA90" s="82">
        <f t="shared" si="25"/>
        <v>0</v>
      </c>
      <c r="AB90" s="82">
        <f>IF(AA90&gt;=Priser!$H$5,Priser!$I$5,IF(AA90&gt;=Priser!$H$4,Priser!$I$4))</f>
        <v>0</v>
      </c>
      <c r="AC90" s="82">
        <f>AB90*SUMIFS(Priser!$F$4:$F$15,Priser!$A$4:$A$15,$AM90)*Y90</f>
        <v>0</v>
      </c>
      <c r="AD90" s="82">
        <f t="shared" si="26"/>
        <v>0</v>
      </c>
      <c r="AE90" s="82">
        <f>IF(AD90&gt;=Priser!$J$5,Priser!$K$5,IF(AD90&gt;=Priser!$J$4,Priser!$K$4))</f>
        <v>0</v>
      </c>
      <c r="AF90" s="82">
        <f>AE90*SUMIFS(Priser!$F$4:$F$15,Priser!$A$4:$A$15,$AM90)*Z90</f>
        <v>0</v>
      </c>
      <c r="AH90" s="52"/>
      <c r="AJ90" s="82">
        <f>IF(Inmatning!F90="",Inmatning!E90,0)/IF(Inmatning!$F$2=Listor!$B$5,I90,1)</f>
        <v>0</v>
      </c>
      <c r="AK90" s="82">
        <f>Inmatning!F90/IF(Inmatning!$F$2=Listor!$B$5,I90,1)</f>
        <v>0</v>
      </c>
      <c r="AM90" s="74">
        <f t="shared" si="20"/>
        <v>12</v>
      </c>
      <c r="AN90" s="82">
        <f>Indata!$B$8</f>
        <v>0</v>
      </c>
    </row>
    <row r="91" spans="1:40" x14ac:dyDescent="0.25">
      <c r="B91" s="82"/>
      <c r="C91" s="82"/>
      <c r="D91" s="80">
        <f t="shared" si="27"/>
        <v>45286</v>
      </c>
      <c r="E91" s="161"/>
      <c r="F91" s="160"/>
      <c r="G91" s="80"/>
      <c r="H91" s="52">
        <f t="shared" si="21"/>
        <v>0</v>
      </c>
      <c r="I91" s="74">
        <f>24+SUMIFS(Listor!$C$22:$C$23,Listor!$B$22:$B$23,Inmatning!D91)</f>
        <v>24</v>
      </c>
      <c r="J91" s="82">
        <f t="shared" si="14"/>
        <v>0</v>
      </c>
      <c r="L91" s="99"/>
      <c r="M91" s="97"/>
      <c r="N91" s="82">
        <f>L91*SUMIFS(Priser!$F$4:$F$15,Priser!$A$4:$A$15,AM91)</f>
        <v>0</v>
      </c>
      <c r="O91" s="82">
        <f t="shared" si="22"/>
        <v>0</v>
      </c>
      <c r="Q91" s="82">
        <f t="shared" si="15"/>
        <v>0</v>
      </c>
      <c r="R91" s="82">
        <f t="shared" si="16"/>
        <v>0</v>
      </c>
      <c r="S91" s="82">
        <f t="shared" si="23"/>
        <v>0</v>
      </c>
      <c r="T91" s="82">
        <f t="shared" si="17"/>
        <v>0</v>
      </c>
      <c r="X91" s="82">
        <f t="shared" si="18"/>
        <v>0</v>
      </c>
      <c r="Y91" s="82">
        <f t="shared" si="24"/>
        <v>0</v>
      </c>
      <c r="Z91" s="82">
        <f t="shared" si="19"/>
        <v>0</v>
      </c>
      <c r="AA91" s="82">
        <f t="shared" si="25"/>
        <v>0</v>
      </c>
      <c r="AB91" s="82">
        <f>IF(AA91&gt;=Priser!$H$5,Priser!$I$5,IF(AA91&gt;=Priser!$H$4,Priser!$I$4))</f>
        <v>0</v>
      </c>
      <c r="AC91" s="82">
        <f>AB91*SUMIFS(Priser!$F$4:$F$15,Priser!$A$4:$A$15,$AM91)*Y91</f>
        <v>0</v>
      </c>
      <c r="AD91" s="82">
        <f t="shared" si="26"/>
        <v>0</v>
      </c>
      <c r="AE91" s="82">
        <f>IF(AD91&gt;=Priser!$J$5,Priser!$K$5,IF(AD91&gt;=Priser!$J$4,Priser!$K$4))</f>
        <v>0</v>
      </c>
      <c r="AF91" s="82">
        <f>AE91*SUMIFS(Priser!$F$4:$F$15,Priser!$A$4:$A$15,$AM91)*Z91</f>
        <v>0</v>
      </c>
      <c r="AH91" s="52"/>
      <c r="AJ91" s="82">
        <f>IF(Inmatning!F91="",Inmatning!E91,0)/IF(Inmatning!$F$2=Listor!$B$5,I91,1)</f>
        <v>0</v>
      </c>
      <c r="AK91" s="82">
        <f>Inmatning!F91/IF(Inmatning!$F$2=Listor!$B$5,I91,1)</f>
        <v>0</v>
      </c>
      <c r="AM91" s="74">
        <f t="shared" si="20"/>
        <v>12</v>
      </c>
      <c r="AN91" s="82">
        <f>Indata!$B$8</f>
        <v>0</v>
      </c>
    </row>
    <row r="92" spans="1:40" x14ac:dyDescent="0.25">
      <c r="C92" s="82"/>
      <c r="D92" s="80">
        <f t="shared" si="27"/>
        <v>45287</v>
      </c>
      <c r="E92" s="161"/>
      <c r="F92" s="160"/>
      <c r="G92" s="80"/>
      <c r="H92" s="52">
        <f t="shared" si="21"/>
        <v>0</v>
      </c>
      <c r="I92" s="74">
        <f>24+SUMIFS(Listor!$C$22:$C$23,Listor!$B$22:$B$23,Inmatning!D92)</f>
        <v>24</v>
      </c>
      <c r="J92" s="82">
        <f t="shared" si="14"/>
        <v>0</v>
      </c>
      <c r="L92" s="99"/>
      <c r="M92" s="97"/>
      <c r="N92" s="82">
        <f>L92*SUMIFS(Priser!$F$4:$F$15,Priser!$A$4:$A$15,AM92)</f>
        <v>0</v>
      </c>
      <c r="O92" s="82">
        <f t="shared" si="22"/>
        <v>0</v>
      </c>
      <c r="Q92" s="82">
        <f t="shared" si="15"/>
        <v>0</v>
      </c>
      <c r="R92" s="82">
        <f t="shared" si="16"/>
        <v>0</v>
      </c>
      <c r="S92" s="82">
        <f t="shared" si="23"/>
        <v>0</v>
      </c>
      <c r="T92" s="82">
        <f t="shared" si="17"/>
        <v>0</v>
      </c>
      <c r="X92" s="82">
        <f t="shared" si="18"/>
        <v>0</v>
      </c>
      <c r="Y92" s="82">
        <f t="shared" si="24"/>
        <v>0</v>
      </c>
      <c r="Z92" s="82">
        <f t="shared" si="19"/>
        <v>0</v>
      </c>
      <c r="AA92" s="82">
        <f t="shared" si="25"/>
        <v>0</v>
      </c>
      <c r="AB92" s="82">
        <f>IF(AA92&gt;=Priser!$H$5,Priser!$I$5,IF(AA92&gt;=Priser!$H$4,Priser!$I$4))</f>
        <v>0</v>
      </c>
      <c r="AC92" s="82">
        <f>AB92*SUMIFS(Priser!$F$4:$F$15,Priser!$A$4:$A$15,$AM92)*Y92</f>
        <v>0</v>
      </c>
      <c r="AD92" s="82">
        <f t="shared" si="26"/>
        <v>0</v>
      </c>
      <c r="AE92" s="82">
        <f>IF(AD92&gt;=Priser!$J$5,Priser!$K$5,IF(AD92&gt;=Priser!$J$4,Priser!$K$4))</f>
        <v>0</v>
      </c>
      <c r="AF92" s="82">
        <f>AE92*SUMIFS(Priser!$F$4:$F$15,Priser!$A$4:$A$15,$AM92)*Z92</f>
        <v>0</v>
      </c>
      <c r="AH92" s="52"/>
      <c r="AJ92" s="82">
        <f>IF(Inmatning!F92="",Inmatning!E92,0)/IF(Inmatning!$F$2=Listor!$B$5,I92,1)</f>
        <v>0</v>
      </c>
      <c r="AK92" s="82">
        <f>Inmatning!F92/IF(Inmatning!$F$2=Listor!$B$5,I92,1)</f>
        <v>0</v>
      </c>
      <c r="AM92" s="74">
        <f t="shared" si="20"/>
        <v>12</v>
      </c>
      <c r="AN92" s="82">
        <f>Indata!$B$8</f>
        <v>0</v>
      </c>
    </row>
    <row r="93" spans="1:40" x14ac:dyDescent="0.25">
      <c r="C93" s="82"/>
      <c r="D93" s="80">
        <f t="shared" si="27"/>
        <v>45288</v>
      </c>
      <c r="E93" s="161"/>
      <c r="F93" s="160"/>
      <c r="G93" s="80"/>
      <c r="H93" s="52">
        <f t="shared" si="21"/>
        <v>0</v>
      </c>
      <c r="I93" s="74">
        <f>24+SUMIFS(Listor!$C$22:$C$23,Listor!$B$22:$B$23,Inmatning!D93)</f>
        <v>24</v>
      </c>
      <c r="J93" s="82">
        <f t="shared" si="14"/>
        <v>0</v>
      </c>
      <c r="L93" s="99"/>
      <c r="M93" s="97"/>
      <c r="N93" s="82">
        <f>L93*SUMIFS(Priser!$F$4:$F$15,Priser!$A$4:$A$15,AM93)</f>
        <v>0</v>
      </c>
      <c r="O93" s="82">
        <f t="shared" si="22"/>
        <v>0</v>
      </c>
      <c r="Q93" s="82">
        <f t="shared" si="15"/>
        <v>0</v>
      </c>
      <c r="R93" s="82">
        <f t="shared" si="16"/>
        <v>0</v>
      </c>
      <c r="S93" s="82">
        <f t="shared" si="23"/>
        <v>0</v>
      </c>
      <c r="T93" s="82">
        <f t="shared" si="17"/>
        <v>0</v>
      </c>
      <c r="X93" s="82">
        <f t="shared" si="18"/>
        <v>0</v>
      </c>
      <c r="Y93" s="82">
        <f t="shared" si="24"/>
        <v>0</v>
      </c>
      <c r="Z93" s="82">
        <f t="shared" si="19"/>
        <v>0</v>
      </c>
      <c r="AA93" s="82">
        <f t="shared" si="25"/>
        <v>0</v>
      </c>
      <c r="AB93" s="82">
        <f>IF(AA93&gt;=Priser!$H$5,Priser!$I$5,IF(AA93&gt;=Priser!$H$4,Priser!$I$4))</f>
        <v>0</v>
      </c>
      <c r="AC93" s="82">
        <f>AB93*SUMIFS(Priser!$F$4:$F$15,Priser!$A$4:$A$15,$AM93)*Y93</f>
        <v>0</v>
      </c>
      <c r="AD93" s="82">
        <f t="shared" si="26"/>
        <v>0</v>
      </c>
      <c r="AE93" s="82">
        <f>IF(AD93&gt;=Priser!$J$5,Priser!$K$5,IF(AD93&gt;=Priser!$J$4,Priser!$K$4))</f>
        <v>0</v>
      </c>
      <c r="AF93" s="82">
        <f>AE93*SUMIFS(Priser!$F$4:$F$15,Priser!$A$4:$A$15,$AM93)*Z93</f>
        <v>0</v>
      </c>
      <c r="AH93" s="52"/>
      <c r="AJ93" s="82">
        <f>IF(Inmatning!F93="",Inmatning!E93,0)/IF(Inmatning!$F$2=Listor!$B$5,I93,1)</f>
        <v>0</v>
      </c>
      <c r="AK93" s="82">
        <f>Inmatning!F93/IF(Inmatning!$F$2=Listor!$B$5,I93,1)</f>
        <v>0</v>
      </c>
      <c r="AM93" s="74">
        <f t="shared" si="20"/>
        <v>12</v>
      </c>
      <c r="AN93" s="82">
        <f>Indata!$B$8</f>
        <v>0</v>
      </c>
    </row>
    <row r="94" spans="1:40" x14ac:dyDescent="0.25">
      <c r="C94" s="82"/>
      <c r="D94" s="80">
        <f t="shared" si="27"/>
        <v>45289</v>
      </c>
      <c r="E94" s="161"/>
      <c r="F94" s="160"/>
      <c r="G94" s="80"/>
      <c r="H94" s="52">
        <f t="shared" si="21"/>
        <v>0</v>
      </c>
      <c r="I94" s="74">
        <f>24+SUMIFS(Listor!$C$22:$C$23,Listor!$B$22:$B$23,Inmatning!D94)</f>
        <v>24</v>
      </c>
      <c r="J94" s="82">
        <f t="shared" si="14"/>
        <v>0</v>
      </c>
      <c r="L94" s="99"/>
      <c r="M94" s="97"/>
      <c r="N94" s="82">
        <f>L94*SUMIFS(Priser!$F$4:$F$15,Priser!$A$4:$A$15,AM94)</f>
        <v>0</v>
      </c>
      <c r="O94" s="82">
        <f t="shared" si="22"/>
        <v>0</v>
      </c>
      <c r="Q94" s="82">
        <f t="shared" si="15"/>
        <v>0</v>
      </c>
      <c r="R94" s="82">
        <f t="shared" si="16"/>
        <v>0</v>
      </c>
      <c r="S94" s="82">
        <f t="shared" si="23"/>
        <v>0</v>
      </c>
      <c r="T94" s="82">
        <f t="shared" si="17"/>
        <v>0</v>
      </c>
      <c r="X94" s="82">
        <f t="shared" si="18"/>
        <v>0</v>
      </c>
      <c r="Y94" s="82">
        <f t="shared" si="24"/>
        <v>0</v>
      </c>
      <c r="Z94" s="82">
        <f t="shared" si="19"/>
        <v>0</v>
      </c>
      <c r="AA94" s="82">
        <f t="shared" si="25"/>
        <v>0</v>
      </c>
      <c r="AB94" s="82">
        <f>IF(AA94&gt;=Priser!$H$5,Priser!$I$5,IF(AA94&gt;=Priser!$H$4,Priser!$I$4))</f>
        <v>0</v>
      </c>
      <c r="AC94" s="82">
        <f>AB94*SUMIFS(Priser!$F$4:$F$15,Priser!$A$4:$A$15,$AM94)*Y94</f>
        <v>0</v>
      </c>
      <c r="AD94" s="82">
        <f t="shared" si="26"/>
        <v>0</v>
      </c>
      <c r="AE94" s="82">
        <f>IF(AD94&gt;=Priser!$J$5,Priser!$K$5,IF(AD94&gt;=Priser!$J$4,Priser!$K$4))</f>
        <v>0</v>
      </c>
      <c r="AF94" s="82">
        <f>AE94*SUMIFS(Priser!$F$4:$F$15,Priser!$A$4:$A$15,$AM94)*Z94</f>
        <v>0</v>
      </c>
      <c r="AH94" s="52"/>
      <c r="AJ94" s="82">
        <f>IF(Inmatning!F94="",Inmatning!E94,0)/IF(Inmatning!$F$2=Listor!$B$5,I94,1)</f>
        <v>0</v>
      </c>
      <c r="AK94" s="82">
        <f>Inmatning!F94/IF(Inmatning!$F$2=Listor!$B$5,I94,1)</f>
        <v>0</v>
      </c>
      <c r="AM94" s="74">
        <f t="shared" si="20"/>
        <v>12</v>
      </c>
      <c r="AN94" s="82">
        <f>Indata!$B$8</f>
        <v>0</v>
      </c>
    </row>
    <row r="95" spans="1:40" x14ac:dyDescent="0.25">
      <c r="C95" s="82"/>
      <c r="D95" s="80">
        <f t="shared" si="27"/>
        <v>45290</v>
      </c>
      <c r="E95" s="161"/>
      <c r="F95" s="160"/>
      <c r="G95" s="80"/>
      <c r="H95" s="52">
        <f t="shared" si="21"/>
        <v>0</v>
      </c>
      <c r="I95" s="74">
        <f>24+SUMIFS(Listor!$C$22:$C$23,Listor!$B$22:$B$23,Inmatning!D95)</f>
        <v>24</v>
      </c>
      <c r="J95" s="82">
        <f t="shared" si="14"/>
        <v>0</v>
      </c>
      <c r="L95" s="99"/>
      <c r="M95" s="97"/>
      <c r="N95" s="82">
        <f>L95*SUMIFS(Priser!$F$4:$F$15,Priser!$A$4:$A$15,AM95)</f>
        <v>0</v>
      </c>
      <c r="O95" s="82">
        <f t="shared" si="22"/>
        <v>0</v>
      </c>
      <c r="Q95" s="82">
        <f t="shared" si="15"/>
        <v>0</v>
      </c>
      <c r="R95" s="82">
        <f t="shared" si="16"/>
        <v>0</v>
      </c>
      <c r="S95" s="82">
        <f t="shared" si="23"/>
        <v>0</v>
      </c>
      <c r="T95" s="82">
        <f t="shared" si="17"/>
        <v>0</v>
      </c>
      <c r="X95" s="82">
        <f t="shared" si="18"/>
        <v>0</v>
      </c>
      <c r="Y95" s="82">
        <f t="shared" si="24"/>
        <v>0</v>
      </c>
      <c r="Z95" s="82">
        <f t="shared" si="19"/>
        <v>0</v>
      </c>
      <c r="AA95" s="82">
        <f t="shared" si="25"/>
        <v>0</v>
      </c>
      <c r="AB95" s="82">
        <f>IF(AA95&gt;=Priser!$H$5,Priser!$I$5,IF(AA95&gt;=Priser!$H$4,Priser!$I$4))</f>
        <v>0</v>
      </c>
      <c r="AC95" s="82">
        <f>AB95*SUMIFS(Priser!$F$4:$F$15,Priser!$A$4:$A$15,$AM95)*Y95</f>
        <v>0</v>
      </c>
      <c r="AD95" s="82">
        <f t="shared" si="26"/>
        <v>0</v>
      </c>
      <c r="AE95" s="82">
        <f>IF(AD95&gt;=Priser!$J$5,Priser!$K$5,IF(AD95&gt;=Priser!$J$4,Priser!$K$4))</f>
        <v>0</v>
      </c>
      <c r="AF95" s="82">
        <f>AE95*SUMIFS(Priser!$F$4:$F$15,Priser!$A$4:$A$15,$AM95)*Z95</f>
        <v>0</v>
      </c>
      <c r="AH95" s="52"/>
      <c r="AJ95" s="82">
        <f>IF(Inmatning!F95="",Inmatning!E95,0)/IF(Inmatning!$F$2=Listor!$B$5,I95,1)</f>
        <v>0</v>
      </c>
      <c r="AK95" s="82">
        <f>Inmatning!F95/IF(Inmatning!$F$2=Listor!$B$5,I95,1)</f>
        <v>0</v>
      </c>
      <c r="AM95" s="74">
        <f t="shared" si="20"/>
        <v>12</v>
      </c>
      <c r="AN95" s="82">
        <f>Indata!$B$8</f>
        <v>0</v>
      </c>
    </row>
    <row r="96" spans="1:40" x14ac:dyDescent="0.25">
      <c r="C96" s="82"/>
      <c r="D96" s="80">
        <f t="shared" si="27"/>
        <v>45291</v>
      </c>
      <c r="E96" s="161"/>
      <c r="F96" s="160"/>
      <c r="G96" s="80"/>
      <c r="H96" s="52">
        <f t="shared" si="21"/>
        <v>0</v>
      </c>
      <c r="I96" s="74">
        <f>24+SUMIFS(Listor!$C$22:$C$23,Listor!$B$22:$B$23,Inmatning!D96)</f>
        <v>24</v>
      </c>
      <c r="J96" s="82">
        <f t="shared" si="14"/>
        <v>0</v>
      </c>
      <c r="L96" s="99"/>
      <c r="M96" s="97"/>
      <c r="N96" s="82">
        <f>L96*SUMIFS(Priser!$F$4:$F$15,Priser!$A$4:$A$15,AM96)</f>
        <v>0</v>
      </c>
      <c r="O96" s="82">
        <f t="shared" si="22"/>
        <v>0</v>
      </c>
      <c r="Q96" s="82">
        <f t="shared" si="15"/>
        <v>0</v>
      </c>
      <c r="R96" s="82">
        <f t="shared" si="16"/>
        <v>0</v>
      </c>
      <c r="S96" s="82">
        <f t="shared" si="23"/>
        <v>0</v>
      </c>
      <c r="T96" s="82">
        <f t="shared" si="17"/>
        <v>0</v>
      </c>
      <c r="X96" s="82">
        <f t="shared" si="18"/>
        <v>0</v>
      </c>
      <c r="Y96" s="82">
        <f t="shared" si="24"/>
        <v>0</v>
      </c>
      <c r="Z96" s="82">
        <f t="shared" si="19"/>
        <v>0</v>
      </c>
      <c r="AA96" s="82">
        <f t="shared" si="25"/>
        <v>0</v>
      </c>
      <c r="AB96" s="82">
        <f>IF(AA96&gt;=Priser!$H$5,Priser!$I$5,IF(AA96&gt;=Priser!$H$4,Priser!$I$4))</f>
        <v>0</v>
      </c>
      <c r="AC96" s="82">
        <f>AB96*SUMIFS(Priser!$F$4:$F$15,Priser!$A$4:$A$15,$AM96)*Y96</f>
        <v>0</v>
      </c>
      <c r="AD96" s="82">
        <f t="shared" si="26"/>
        <v>0</v>
      </c>
      <c r="AE96" s="82">
        <f>IF(AD96&gt;=Priser!$J$5,Priser!$K$5,IF(AD96&gt;=Priser!$J$4,Priser!$K$4))</f>
        <v>0</v>
      </c>
      <c r="AF96" s="82">
        <f>AE96*SUMIFS(Priser!$F$4:$F$15,Priser!$A$4:$A$15,$AM96)*Z96</f>
        <v>0</v>
      </c>
      <c r="AH96" s="52"/>
      <c r="AJ96" s="82">
        <f>IF(Inmatning!F96="",Inmatning!E96,0)/IF(Inmatning!$F$2=Listor!$B$5,I96,1)</f>
        <v>0</v>
      </c>
      <c r="AK96" s="82">
        <f>Inmatning!F96/IF(Inmatning!$F$2=Listor!$B$5,I96,1)</f>
        <v>0</v>
      </c>
      <c r="AM96" s="74">
        <f t="shared" si="20"/>
        <v>12</v>
      </c>
      <c r="AN96" s="82">
        <f>Indata!$B$8</f>
        <v>0</v>
      </c>
    </row>
    <row r="97" spans="3:40" x14ac:dyDescent="0.25">
      <c r="C97" s="82"/>
      <c r="D97" s="80">
        <f t="shared" si="27"/>
        <v>45292</v>
      </c>
      <c r="E97" s="161"/>
      <c r="F97" s="160"/>
      <c r="G97" s="80"/>
      <c r="H97" s="52">
        <f t="shared" si="21"/>
        <v>0</v>
      </c>
      <c r="I97" s="74">
        <f>24+SUMIFS(Listor!$C$22:$C$23,Listor!$B$22:$B$23,Inmatning!D97)</f>
        <v>24</v>
      </c>
      <c r="J97" s="82">
        <f t="shared" si="14"/>
        <v>0</v>
      </c>
      <c r="L97" s="99"/>
      <c r="M97" s="97"/>
      <c r="N97" s="82">
        <f>L97*SUMIFS(Priser!$F$4:$F$15,Priser!$A$4:$A$15,AM97)</f>
        <v>0</v>
      </c>
      <c r="O97" s="82">
        <f t="shared" si="22"/>
        <v>0</v>
      </c>
      <c r="Q97" s="82">
        <f t="shared" si="15"/>
        <v>0</v>
      </c>
      <c r="R97" s="82">
        <f t="shared" si="16"/>
        <v>0</v>
      </c>
      <c r="S97" s="82">
        <f t="shared" si="23"/>
        <v>0</v>
      </c>
      <c r="T97" s="82">
        <f t="shared" si="17"/>
        <v>0</v>
      </c>
      <c r="X97" s="82">
        <f t="shared" si="18"/>
        <v>0</v>
      </c>
      <c r="Y97" s="82">
        <f t="shared" si="24"/>
        <v>0</v>
      </c>
      <c r="Z97" s="82">
        <f t="shared" si="19"/>
        <v>0</v>
      </c>
      <c r="AA97" s="82">
        <f t="shared" si="25"/>
        <v>0</v>
      </c>
      <c r="AB97" s="82">
        <f>IF(AA97&gt;=Priser!$H$5,Priser!$I$5,IF(AA97&gt;=Priser!$H$4,Priser!$I$4))</f>
        <v>0</v>
      </c>
      <c r="AC97" s="82">
        <f>AB97*SUMIFS(Priser!$F$4:$F$15,Priser!$A$4:$A$15,$AM97)*Y97</f>
        <v>0</v>
      </c>
      <c r="AD97" s="82">
        <f t="shared" si="26"/>
        <v>0</v>
      </c>
      <c r="AE97" s="82">
        <f>IF(AD97&gt;=Priser!$J$5,Priser!$K$5,IF(AD97&gt;=Priser!$J$4,Priser!$K$4))</f>
        <v>0</v>
      </c>
      <c r="AF97" s="82">
        <f>AE97*SUMIFS(Priser!$F$4:$F$15,Priser!$A$4:$A$15,$AM97)*Z97</f>
        <v>0</v>
      </c>
      <c r="AH97" s="52"/>
      <c r="AJ97" s="82">
        <f>IF(Inmatning!F97="",Inmatning!E97,0)/IF(Inmatning!$F$2=Listor!$B$5,I97,1)</f>
        <v>0</v>
      </c>
      <c r="AK97" s="82">
        <f>Inmatning!F97/IF(Inmatning!$F$2=Listor!$B$5,I97,1)</f>
        <v>0</v>
      </c>
      <c r="AM97" s="74">
        <f t="shared" si="20"/>
        <v>1</v>
      </c>
      <c r="AN97" s="82">
        <f>Indata!$B$8</f>
        <v>0</v>
      </c>
    </row>
    <row r="98" spans="3:40" x14ac:dyDescent="0.25">
      <c r="C98" s="82"/>
      <c r="D98" s="80">
        <f t="shared" si="27"/>
        <v>45293</v>
      </c>
      <c r="E98" s="161"/>
      <c r="F98" s="160"/>
      <c r="G98" s="80"/>
      <c r="H98" s="52">
        <f t="shared" si="21"/>
        <v>0</v>
      </c>
      <c r="I98" s="74">
        <f>24+SUMIFS(Listor!$C$22:$C$23,Listor!$B$22:$B$23,Inmatning!D98)</f>
        <v>24</v>
      </c>
      <c r="J98" s="82">
        <f t="shared" si="14"/>
        <v>0</v>
      </c>
      <c r="L98" s="99"/>
      <c r="M98" s="97"/>
      <c r="N98" s="82">
        <f>L98*SUMIFS(Priser!$F$4:$F$15,Priser!$A$4:$A$15,AM98)</f>
        <v>0</v>
      </c>
      <c r="O98" s="82">
        <f t="shared" si="22"/>
        <v>0</v>
      </c>
      <c r="Q98" s="82">
        <f t="shared" si="15"/>
        <v>0</v>
      </c>
      <c r="R98" s="82">
        <f t="shared" si="16"/>
        <v>0</v>
      </c>
      <c r="S98" s="82">
        <f t="shared" si="23"/>
        <v>0</v>
      </c>
      <c r="T98" s="82">
        <f t="shared" si="17"/>
        <v>0</v>
      </c>
      <c r="X98" s="82">
        <f t="shared" si="18"/>
        <v>0</v>
      </c>
      <c r="Y98" s="82">
        <f t="shared" si="24"/>
        <v>0</v>
      </c>
      <c r="Z98" s="82">
        <f t="shared" si="19"/>
        <v>0</v>
      </c>
      <c r="AA98" s="82">
        <f t="shared" si="25"/>
        <v>0</v>
      </c>
      <c r="AB98" s="82">
        <f>IF(AA98&gt;=Priser!$H$5,Priser!$I$5,IF(AA98&gt;=Priser!$H$4,Priser!$I$4))</f>
        <v>0</v>
      </c>
      <c r="AC98" s="82">
        <f>AB98*SUMIFS(Priser!$F$4:$F$15,Priser!$A$4:$A$15,$AM98)*Y98</f>
        <v>0</v>
      </c>
      <c r="AD98" s="82">
        <f t="shared" si="26"/>
        <v>0</v>
      </c>
      <c r="AE98" s="82">
        <f>IF(AD98&gt;=Priser!$J$5,Priser!$K$5,IF(AD98&gt;=Priser!$J$4,Priser!$K$4))</f>
        <v>0</v>
      </c>
      <c r="AF98" s="82">
        <f>AE98*SUMIFS(Priser!$F$4:$F$15,Priser!$A$4:$A$15,$AM98)*Z98</f>
        <v>0</v>
      </c>
      <c r="AH98" s="52"/>
      <c r="AJ98" s="82">
        <f>IF(Inmatning!F98="",Inmatning!E98,0)/IF(Inmatning!$F$2=Listor!$B$5,I98,1)</f>
        <v>0</v>
      </c>
      <c r="AK98" s="82">
        <f>Inmatning!F98/IF(Inmatning!$F$2=Listor!$B$5,I98,1)</f>
        <v>0</v>
      </c>
      <c r="AM98" s="74">
        <f t="shared" si="20"/>
        <v>1</v>
      </c>
      <c r="AN98" s="82">
        <f>Indata!$B$8</f>
        <v>0</v>
      </c>
    </row>
    <row r="99" spans="3:40" x14ac:dyDescent="0.25">
      <c r="C99" s="82"/>
      <c r="D99" s="80">
        <f t="shared" si="27"/>
        <v>45294</v>
      </c>
      <c r="E99" s="161"/>
      <c r="F99" s="160"/>
      <c r="G99" s="80"/>
      <c r="H99" s="52">
        <f t="shared" si="21"/>
        <v>0</v>
      </c>
      <c r="I99" s="74">
        <f>24+SUMIFS(Listor!$C$22:$C$23,Listor!$B$22:$B$23,Inmatning!D99)</f>
        <v>24</v>
      </c>
      <c r="J99" s="82">
        <f t="shared" si="14"/>
        <v>0</v>
      </c>
      <c r="L99" s="99"/>
      <c r="M99" s="97"/>
      <c r="N99" s="82">
        <f>L99*SUMIFS(Priser!$F$4:$F$15,Priser!$A$4:$A$15,AM99)</f>
        <v>0</v>
      </c>
      <c r="O99" s="82">
        <f t="shared" si="22"/>
        <v>0</v>
      </c>
      <c r="Q99" s="82">
        <f t="shared" si="15"/>
        <v>0</v>
      </c>
      <c r="R99" s="82">
        <f t="shared" si="16"/>
        <v>0</v>
      </c>
      <c r="S99" s="82">
        <f t="shared" si="23"/>
        <v>0</v>
      </c>
      <c r="T99" s="82">
        <f t="shared" si="17"/>
        <v>0</v>
      </c>
      <c r="X99" s="82">
        <f t="shared" si="18"/>
        <v>0</v>
      </c>
      <c r="Y99" s="82">
        <f t="shared" si="24"/>
        <v>0</v>
      </c>
      <c r="Z99" s="82">
        <f t="shared" si="19"/>
        <v>0</v>
      </c>
      <c r="AA99" s="82">
        <f t="shared" si="25"/>
        <v>0</v>
      </c>
      <c r="AB99" s="82">
        <f>IF(AA99&gt;=Priser!$H$5,Priser!$I$5,IF(AA99&gt;=Priser!$H$4,Priser!$I$4))</f>
        <v>0</v>
      </c>
      <c r="AC99" s="82">
        <f>AB99*SUMIFS(Priser!$F$4:$F$15,Priser!$A$4:$A$15,$AM99)*Y99</f>
        <v>0</v>
      </c>
      <c r="AD99" s="82">
        <f t="shared" si="26"/>
        <v>0</v>
      </c>
      <c r="AE99" s="82">
        <f>IF(AD99&gt;=Priser!$J$5,Priser!$K$5,IF(AD99&gt;=Priser!$J$4,Priser!$K$4))</f>
        <v>0</v>
      </c>
      <c r="AF99" s="82">
        <f>AE99*SUMIFS(Priser!$F$4:$F$15,Priser!$A$4:$A$15,$AM99)*Z99</f>
        <v>0</v>
      </c>
      <c r="AH99" s="52"/>
      <c r="AJ99" s="82">
        <f>IF(Inmatning!F99="",Inmatning!E99,0)/IF(Inmatning!$F$2=Listor!$B$5,I99,1)</f>
        <v>0</v>
      </c>
      <c r="AK99" s="82">
        <f>Inmatning!F99/IF(Inmatning!$F$2=Listor!$B$5,I99,1)</f>
        <v>0</v>
      </c>
      <c r="AM99" s="74">
        <f t="shared" si="20"/>
        <v>1</v>
      </c>
      <c r="AN99" s="82">
        <f>Indata!$B$8</f>
        <v>0</v>
      </c>
    </row>
    <row r="100" spans="3:40" x14ac:dyDescent="0.25">
      <c r="C100" s="82"/>
      <c r="D100" s="80">
        <f t="shared" si="27"/>
        <v>45295</v>
      </c>
      <c r="E100" s="161"/>
      <c r="F100" s="160"/>
      <c r="G100" s="80"/>
      <c r="H100" s="52">
        <f t="shared" si="21"/>
        <v>0</v>
      </c>
      <c r="I100" s="74">
        <f>24+SUMIFS(Listor!$C$22:$C$23,Listor!$B$22:$B$23,Inmatning!D100)</f>
        <v>24</v>
      </c>
      <c r="J100" s="82">
        <f t="shared" si="14"/>
        <v>0</v>
      </c>
      <c r="L100" s="99"/>
      <c r="M100" s="97"/>
      <c r="N100" s="82">
        <f>L100*SUMIFS(Priser!$F$4:$F$15,Priser!$A$4:$A$15,AM100)</f>
        <v>0</v>
      </c>
      <c r="O100" s="82">
        <f t="shared" si="22"/>
        <v>0</v>
      </c>
      <c r="Q100" s="82">
        <f t="shared" si="15"/>
        <v>0</v>
      </c>
      <c r="R100" s="82">
        <f t="shared" si="16"/>
        <v>0</v>
      </c>
      <c r="S100" s="82">
        <f t="shared" si="23"/>
        <v>0</v>
      </c>
      <c r="T100" s="82">
        <f t="shared" si="17"/>
        <v>0</v>
      </c>
      <c r="X100" s="82">
        <f t="shared" si="18"/>
        <v>0</v>
      </c>
      <c r="Y100" s="82">
        <f t="shared" si="24"/>
        <v>0</v>
      </c>
      <c r="Z100" s="82">
        <f t="shared" si="19"/>
        <v>0</v>
      </c>
      <c r="AA100" s="82">
        <f t="shared" si="25"/>
        <v>0</v>
      </c>
      <c r="AB100" s="82">
        <f>IF(AA100&gt;=Priser!$H$5,Priser!$I$5,IF(AA100&gt;=Priser!$H$4,Priser!$I$4))</f>
        <v>0</v>
      </c>
      <c r="AC100" s="82">
        <f>AB100*SUMIFS(Priser!$F$4:$F$15,Priser!$A$4:$A$15,$AM100)*Y100</f>
        <v>0</v>
      </c>
      <c r="AD100" s="82">
        <f t="shared" si="26"/>
        <v>0</v>
      </c>
      <c r="AE100" s="82">
        <f>IF(AD100&gt;=Priser!$J$5,Priser!$K$5,IF(AD100&gt;=Priser!$J$4,Priser!$K$4))</f>
        <v>0</v>
      </c>
      <c r="AF100" s="82">
        <f>AE100*SUMIFS(Priser!$F$4:$F$15,Priser!$A$4:$A$15,$AM100)*Z100</f>
        <v>0</v>
      </c>
      <c r="AH100" s="52"/>
      <c r="AJ100" s="82">
        <f>IF(Inmatning!F100="",Inmatning!E100,0)/IF(Inmatning!$F$2=Listor!$B$5,I100,1)</f>
        <v>0</v>
      </c>
      <c r="AK100" s="82">
        <f>Inmatning!F100/IF(Inmatning!$F$2=Listor!$B$5,I100,1)</f>
        <v>0</v>
      </c>
      <c r="AM100" s="74">
        <f t="shared" si="20"/>
        <v>1</v>
      </c>
      <c r="AN100" s="82">
        <f>Indata!$B$8</f>
        <v>0</v>
      </c>
    </row>
    <row r="101" spans="3:40" x14ac:dyDescent="0.25">
      <c r="C101" s="82"/>
      <c r="D101" s="80">
        <f t="shared" si="27"/>
        <v>45296</v>
      </c>
      <c r="E101" s="161"/>
      <c r="F101" s="160"/>
      <c r="G101" s="80"/>
      <c r="H101" s="52">
        <f t="shared" si="21"/>
        <v>0</v>
      </c>
      <c r="I101" s="74">
        <f>24+SUMIFS(Listor!$C$22:$C$23,Listor!$B$22:$B$23,Inmatning!D101)</f>
        <v>24</v>
      </c>
      <c r="J101" s="82">
        <f t="shared" si="14"/>
        <v>0</v>
      </c>
      <c r="L101" s="99"/>
      <c r="M101" s="97"/>
      <c r="N101" s="82">
        <f>L101*SUMIFS(Priser!$F$4:$F$15,Priser!$A$4:$A$15,AM101)</f>
        <v>0</v>
      </c>
      <c r="O101" s="82">
        <f t="shared" si="22"/>
        <v>0</v>
      </c>
      <c r="Q101" s="82">
        <f t="shared" si="15"/>
        <v>0</v>
      </c>
      <c r="R101" s="82">
        <f t="shared" si="16"/>
        <v>0</v>
      </c>
      <c r="S101" s="82">
        <f t="shared" si="23"/>
        <v>0</v>
      </c>
      <c r="T101" s="82">
        <f t="shared" si="17"/>
        <v>0</v>
      </c>
      <c r="X101" s="82">
        <f t="shared" si="18"/>
        <v>0</v>
      </c>
      <c r="Y101" s="82">
        <f t="shared" si="24"/>
        <v>0</v>
      </c>
      <c r="Z101" s="82">
        <f t="shared" si="19"/>
        <v>0</v>
      </c>
      <c r="AA101" s="82">
        <f t="shared" si="25"/>
        <v>0</v>
      </c>
      <c r="AB101" s="82">
        <f>IF(AA101&gt;=Priser!$H$5,Priser!$I$5,IF(AA101&gt;=Priser!$H$4,Priser!$I$4))</f>
        <v>0</v>
      </c>
      <c r="AC101" s="82">
        <f>AB101*SUMIFS(Priser!$F$4:$F$15,Priser!$A$4:$A$15,$AM101)*Y101</f>
        <v>0</v>
      </c>
      <c r="AD101" s="82">
        <f t="shared" si="26"/>
        <v>0</v>
      </c>
      <c r="AE101" s="82">
        <f>IF(AD101&gt;=Priser!$J$5,Priser!$K$5,IF(AD101&gt;=Priser!$J$4,Priser!$K$4))</f>
        <v>0</v>
      </c>
      <c r="AF101" s="82">
        <f>AE101*SUMIFS(Priser!$F$4:$F$15,Priser!$A$4:$A$15,$AM101)*Z101</f>
        <v>0</v>
      </c>
      <c r="AH101" s="52"/>
      <c r="AJ101" s="82">
        <f>IF(Inmatning!F101="",Inmatning!E101,0)/IF(Inmatning!$F$2=Listor!$B$5,I101,1)</f>
        <v>0</v>
      </c>
      <c r="AK101" s="82">
        <f>Inmatning!F101/IF(Inmatning!$F$2=Listor!$B$5,I101,1)</f>
        <v>0</v>
      </c>
      <c r="AM101" s="74">
        <f t="shared" si="20"/>
        <v>1</v>
      </c>
      <c r="AN101" s="82">
        <f>Indata!$B$8</f>
        <v>0</v>
      </c>
    </row>
    <row r="102" spans="3:40" x14ac:dyDescent="0.25">
      <c r="C102" s="82"/>
      <c r="D102" s="80">
        <f t="shared" si="27"/>
        <v>45297</v>
      </c>
      <c r="E102" s="161"/>
      <c r="F102" s="160"/>
      <c r="G102" s="80"/>
      <c r="H102" s="52">
        <f t="shared" si="21"/>
        <v>0</v>
      </c>
      <c r="I102" s="74">
        <f>24+SUMIFS(Listor!$C$22:$C$23,Listor!$B$22:$B$23,Inmatning!D102)</f>
        <v>24</v>
      </c>
      <c r="J102" s="82">
        <f t="shared" si="14"/>
        <v>0</v>
      </c>
      <c r="L102" s="99"/>
      <c r="M102" s="97"/>
      <c r="N102" s="82">
        <f>L102*SUMIFS(Priser!$F$4:$F$15,Priser!$A$4:$A$15,AM102)</f>
        <v>0</v>
      </c>
      <c r="O102" s="82">
        <f t="shared" si="22"/>
        <v>0</v>
      </c>
      <c r="Q102" s="82">
        <f t="shared" si="15"/>
        <v>0</v>
      </c>
      <c r="R102" s="82">
        <f t="shared" si="16"/>
        <v>0</v>
      </c>
      <c r="S102" s="82">
        <f t="shared" si="23"/>
        <v>0</v>
      </c>
      <c r="T102" s="82">
        <f t="shared" si="17"/>
        <v>0</v>
      </c>
      <c r="X102" s="82">
        <f t="shared" si="18"/>
        <v>0</v>
      </c>
      <c r="Y102" s="82">
        <f t="shared" si="24"/>
        <v>0</v>
      </c>
      <c r="Z102" s="82">
        <f t="shared" si="19"/>
        <v>0</v>
      </c>
      <c r="AA102" s="82">
        <f t="shared" si="25"/>
        <v>0</v>
      </c>
      <c r="AB102" s="82">
        <f>IF(AA102&gt;=Priser!$H$5,Priser!$I$5,IF(AA102&gt;=Priser!$H$4,Priser!$I$4))</f>
        <v>0</v>
      </c>
      <c r="AC102" s="82">
        <f>AB102*SUMIFS(Priser!$F$4:$F$15,Priser!$A$4:$A$15,$AM102)*Y102</f>
        <v>0</v>
      </c>
      <c r="AD102" s="82">
        <f t="shared" si="26"/>
        <v>0</v>
      </c>
      <c r="AE102" s="82">
        <f>IF(AD102&gt;=Priser!$J$5,Priser!$K$5,IF(AD102&gt;=Priser!$J$4,Priser!$K$4))</f>
        <v>0</v>
      </c>
      <c r="AF102" s="82">
        <f>AE102*SUMIFS(Priser!$F$4:$F$15,Priser!$A$4:$A$15,$AM102)*Z102</f>
        <v>0</v>
      </c>
      <c r="AH102" s="52"/>
      <c r="AJ102" s="82">
        <f>IF(Inmatning!F102="",Inmatning!E102,0)/IF(Inmatning!$F$2=Listor!$B$5,I102,1)</f>
        <v>0</v>
      </c>
      <c r="AK102" s="82">
        <f>Inmatning!F102/IF(Inmatning!$F$2=Listor!$B$5,I102,1)</f>
        <v>0</v>
      </c>
      <c r="AM102" s="74">
        <f t="shared" si="20"/>
        <v>1</v>
      </c>
      <c r="AN102" s="82">
        <f>Indata!$B$8</f>
        <v>0</v>
      </c>
    </row>
    <row r="103" spans="3:40" x14ac:dyDescent="0.25">
      <c r="C103" s="82"/>
      <c r="D103" s="80">
        <f t="shared" si="27"/>
        <v>45298</v>
      </c>
      <c r="E103" s="161"/>
      <c r="F103" s="160"/>
      <c r="G103" s="80"/>
      <c r="H103" s="52">
        <f t="shared" si="21"/>
        <v>0</v>
      </c>
      <c r="I103" s="74">
        <f>24+SUMIFS(Listor!$C$22:$C$23,Listor!$B$22:$B$23,Inmatning!D103)</f>
        <v>24</v>
      </c>
      <c r="J103" s="82">
        <f t="shared" si="14"/>
        <v>0</v>
      </c>
      <c r="L103" s="99"/>
      <c r="M103" s="97"/>
      <c r="N103" s="82">
        <f>L103*SUMIFS(Priser!$F$4:$F$15,Priser!$A$4:$A$15,AM103)</f>
        <v>0</v>
      </c>
      <c r="O103" s="82">
        <f t="shared" si="22"/>
        <v>0</v>
      </c>
      <c r="Q103" s="82">
        <f t="shared" si="15"/>
        <v>0</v>
      </c>
      <c r="R103" s="82">
        <f t="shared" si="16"/>
        <v>0</v>
      </c>
      <c r="S103" s="82">
        <f t="shared" si="23"/>
        <v>0</v>
      </c>
      <c r="T103" s="82">
        <f t="shared" si="17"/>
        <v>0</v>
      </c>
      <c r="X103" s="82">
        <f t="shared" si="18"/>
        <v>0</v>
      </c>
      <c r="Y103" s="82">
        <f t="shared" si="24"/>
        <v>0</v>
      </c>
      <c r="Z103" s="82">
        <f t="shared" si="19"/>
        <v>0</v>
      </c>
      <c r="AA103" s="82">
        <f t="shared" si="25"/>
        <v>0</v>
      </c>
      <c r="AB103" s="82">
        <f>IF(AA103&gt;=Priser!$H$5,Priser!$I$5,IF(AA103&gt;=Priser!$H$4,Priser!$I$4))</f>
        <v>0</v>
      </c>
      <c r="AC103" s="82">
        <f>AB103*SUMIFS(Priser!$F$4:$F$15,Priser!$A$4:$A$15,$AM103)*Y103</f>
        <v>0</v>
      </c>
      <c r="AD103" s="82">
        <f t="shared" si="26"/>
        <v>0</v>
      </c>
      <c r="AE103" s="82">
        <f>IF(AD103&gt;=Priser!$J$5,Priser!$K$5,IF(AD103&gt;=Priser!$J$4,Priser!$K$4))</f>
        <v>0</v>
      </c>
      <c r="AF103" s="82">
        <f>AE103*SUMIFS(Priser!$F$4:$F$15,Priser!$A$4:$A$15,$AM103)*Z103</f>
        <v>0</v>
      </c>
      <c r="AH103" s="52"/>
      <c r="AJ103" s="82">
        <f>IF(Inmatning!F103="",Inmatning!E103,0)/IF(Inmatning!$F$2=Listor!$B$5,I103,1)</f>
        <v>0</v>
      </c>
      <c r="AK103" s="82">
        <f>Inmatning!F103/IF(Inmatning!$F$2=Listor!$B$5,I103,1)</f>
        <v>0</v>
      </c>
      <c r="AM103" s="74">
        <f t="shared" si="20"/>
        <v>1</v>
      </c>
      <c r="AN103" s="82">
        <f>Indata!$B$8</f>
        <v>0</v>
      </c>
    </row>
    <row r="104" spans="3:40" x14ac:dyDescent="0.25">
      <c r="C104" s="82"/>
      <c r="D104" s="80">
        <f t="shared" si="27"/>
        <v>45299</v>
      </c>
      <c r="E104" s="161"/>
      <c r="F104" s="160"/>
      <c r="G104" s="80"/>
      <c r="H104" s="52">
        <f t="shared" si="21"/>
        <v>0</v>
      </c>
      <c r="I104" s="74">
        <f>24+SUMIFS(Listor!$C$22:$C$23,Listor!$B$22:$B$23,Inmatning!D104)</f>
        <v>24</v>
      </c>
      <c r="J104" s="82">
        <f t="shared" si="14"/>
        <v>0</v>
      </c>
      <c r="L104" s="99"/>
      <c r="M104" s="97"/>
      <c r="N104" s="82">
        <f>L104*SUMIFS(Priser!$F$4:$F$15,Priser!$A$4:$A$15,AM104)</f>
        <v>0</v>
      </c>
      <c r="O104" s="82">
        <f t="shared" si="22"/>
        <v>0</v>
      </c>
      <c r="Q104" s="82">
        <f t="shared" si="15"/>
        <v>0</v>
      </c>
      <c r="R104" s="82">
        <f t="shared" si="16"/>
        <v>0</v>
      </c>
      <c r="S104" s="82">
        <f t="shared" si="23"/>
        <v>0</v>
      </c>
      <c r="T104" s="82">
        <f t="shared" si="17"/>
        <v>0</v>
      </c>
      <c r="X104" s="82">
        <f t="shared" si="18"/>
        <v>0</v>
      </c>
      <c r="Y104" s="82">
        <f t="shared" si="24"/>
        <v>0</v>
      </c>
      <c r="Z104" s="82">
        <f t="shared" si="19"/>
        <v>0</v>
      </c>
      <c r="AA104" s="82">
        <f t="shared" si="25"/>
        <v>0</v>
      </c>
      <c r="AB104" s="82">
        <f>IF(AA104&gt;=Priser!$H$5,Priser!$I$5,IF(AA104&gt;=Priser!$H$4,Priser!$I$4))</f>
        <v>0</v>
      </c>
      <c r="AC104" s="82">
        <f>AB104*SUMIFS(Priser!$F$4:$F$15,Priser!$A$4:$A$15,$AM104)*Y104</f>
        <v>0</v>
      </c>
      <c r="AD104" s="82">
        <f t="shared" si="26"/>
        <v>0</v>
      </c>
      <c r="AE104" s="82">
        <f>IF(AD104&gt;=Priser!$J$5,Priser!$K$5,IF(AD104&gt;=Priser!$J$4,Priser!$K$4))</f>
        <v>0</v>
      </c>
      <c r="AF104" s="82">
        <f>AE104*SUMIFS(Priser!$F$4:$F$15,Priser!$A$4:$A$15,$AM104)*Z104</f>
        <v>0</v>
      </c>
      <c r="AH104" s="52"/>
      <c r="AJ104" s="82">
        <f>IF(Inmatning!F104="",Inmatning!E104,0)/IF(Inmatning!$F$2=Listor!$B$5,I104,1)</f>
        <v>0</v>
      </c>
      <c r="AK104" s="82">
        <f>Inmatning!F104/IF(Inmatning!$F$2=Listor!$B$5,I104,1)</f>
        <v>0</v>
      </c>
      <c r="AM104" s="74">
        <f t="shared" si="20"/>
        <v>1</v>
      </c>
      <c r="AN104" s="82">
        <f>Indata!$B$8</f>
        <v>0</v>
      </c>
    </row>
    <row r="105" spans="3:40" x14ac:dyDescent="0.25">
      <c r="C105" s="82"/>
      <c r="D105" s="80">
        <f t="shared" si="27"/>
        <v>45300</v>
      </c>
      <c r="E105" s="161"/>
      <c r="F105" s="160"/>
      <c r="G105" s="80"/>
      <c r="H105" s="52">
        <f t="shared" si="21"/>
        <v>0</v>
      </c>
      <c r="I105" s="74">
        <f>24+SUMIFS(Listor!$C$22:$C$23,Listor!$B$22:$B$23,Inmatning!D105)</f>
        <v>24</v>
      </c>
      <c r="J105" s="82">
        <f t="shared" si="14"/>
        <v>0</v>
      </c>
      <c r="L105" s="99"/>
      <c r="M105" s="97"/>
      <c r="N105" s="82">
        <f>L105*SUMIFS(Priser!$F$4:$F$15,Priser!$A$4:$A$15,AM105)</f>
        <v>0</v>
      </c>
      <c r="O105" s="82">
        <f t="shared" si="22"/>
        <v>0</v>
      </c>
      <c r="Q105" s="82">
        <f t="shared" si="15"/>
        <v>0</v>
      </c>
      <c r="R105" s="82">
        <f t="shared" si="16"/>
        <v>0</v>
      </c>
      <c r="S105" s="82">
        <f t="shared" si="23"/>
        <v>0</v>
      </c>
      <c r="T105" s="82">
        <f t="shared" si="17"/>
        <v>0</v>
      </c>
      <c r="X105" s="82">
        <f t="shared" si="18"/>
        <v>0</v>
      </c>
      <c r="Y105" s="82">
        <f t="shared" si="24"/>
        <v>0</v>
      </c>
      <c r="Z105" s="82">
        <f t="shared" si="19"/>
        <v>0</v>
      </c>
      <c r="AA105" s="82">
        <f t="shared" si="25"/>
        <v>0</v>
      </c>
      <c r="AB105" s="82">
        <f>IF(AA105&gt;=Priser!$H$5,Priser!$I$5,IF(AA105&gt;=Priser!$H$4,Priser!$I$4))</f>
        <v>0</v>
      </c>
      <c r="AC105" s="82">
        <f>AB105*SUMIFS(Priser!$F$4:$F$15,Priser!$A$4:$A$15,$AM105)*Y105</f>
        <v>0</v>
      </c>
      <c r="AD105" s="82">
        <f t="shared" si="26"/>
        <v>0</v>
      </c>
      <c r="AE105" s="82">
        <f>IF(AD105&gt;=Priser!$J$5,Priser!$K$5,IF(AD105&gt;=Priser!$J$4,Priser!$K$4))</f>
        <v>0</v>
      </c>
      <c r="AF105" s="82">
        <f>AE105*SUMIFS(Priser!$F$4:$F$15,Priser!$A$4:$A$15,$AM105)*Z105</f>
        <v>0</v>
      </c>
      <c r="AH105" s="52"/>
      <c r="AJ105" s="82">
        <f>IF(Inmatning!F105="",Inmatning!E105,0)/IF(Inmatning!$F$2=Listor!$B$5,I105,1)</f>
        <v>0</v>
      </c>
      <c r="AK105" s="82">
        <f>Inmatning!F105/IF(Inmatning!$F$2=Listor!$B$5,I105,1)</f>
        <v>0</v>
      </c>
      <c r="AM105" s="74">
        <f t="shared" si="20"/>
        <v>1</v>
      </c>
      <c r="AN105" s="82">
        <f>Indata!$B$8</f>
        <v>0</v>
      </c>
    </row>
    <row r="106" spans="3:40" x14ac:dyDescent="0.25">
      <c r="C106" s="82"/>
      <c r="D106" s="80">
        <f t="shared" si="27"/>
        <v>45301</v>
      </c>
      <c r="E106" s="161"/>
      <c r="F106" s="160"/>
      <c r="G106" s="80"/>
      <c r="H106" s="52">
        <f t="shared" si="21"/>
        <v>0</v>
      </c>
      <c r="I106" s="74">
        <f>24+SUMIFS(Listor!$C$22:$C$23,Listor!$B$22:$B$23,Inmatning!D106)</f>
        <v>24</v>
      </c>
      <c r="J106" s="82">
        <f t="shared" si="14"/>
        <v>0</v>
      </c>
      <c r="L106" s="99"/>
      <c r="M106" s="97"/>
      <c r="N106" s="82">
        <f>L106*SUMIFS(Priser!$F$4:$F$15,Priser!$A$4:$A$15,AM106)</f>
        <v>0</v>
      </c>
      <c r="O106" s="82">
        <f t="shared" si="22"/>
        <v>0</v>
      </c>
      <c r="Q106" s="82">
        <f t="shared" si="15"/>
        <v>0</v>
      </c>
      <c r="R106" s="82">
        <f t="shared" si="16"/>
        <v>0</v>
      </c>
      <c r="S106" s="82">
        <f t="shared" si="23"/>
        <v>0</v>
      </c>
      <c r="T106" s="82">
        <f t="shared" si="17"/>
        <v>0</v>
      </c>
      <c r="X106" s="82">
        <f t="shared" si="18"/>
        <v>0</v>
      </c>
      <c r="Y106" s="82">
        <f t="shared" si="24"/>
        <v>0</v>
      </c>
      <c r="Z106" s="82">
        <f t="shared" si="19"/>
        <v>0</v>
      </c>
      <c r="AA106" s="82">
        <f t="shared" si="25"/>
        <v>0</v>
      </c>
      <c r="AB106" s="82">
        <f>IF(AA106&gt;=Priser!$H$5,Priser!$I$5,IF(AA106&gt;=Priser!$H$4,Priser!$I$4))</f>
        <v>0</v>
      </c>
      <c r="AC106" s="82">
        <f>AB106*SUMIFS(Priser!$F$4:$F$15,Priser!$A$4:$A$15,$AM106)*Y106</f>
        <v>0</v>
      </c>
      <c r="AD106" s="82">
        <f t="shared" si="26"/>
        <v>0</v>
      </c>
      <c r="AE106" s="82">
        <f>IF(AD106&gt;=Priser!$J$5,Priser!$K$5,IF(AD106&gt;=Priser!$J$4,Priser!$K$4))</f>
        <v>0</v>
      </c>
      <c r="AF106" s="82">
        <f>AE106*SUMIFS(Priser!$F$4:$F$15,Priser!$A$4:$A$15,$AM106)*Z106</f>
        <v>0</v>
      </c>
      <c r="AH106" s="52"/>
      <c r="AJ106" s="82">
        <f>IF(Inmatning!F106="",Inmatning!E106,0)/IF(Inmatning!$F$2=Listor!$B$5,I106,1)</f>
        <v>0</v>
      </c>
      <c r="AK106" s="82">
        <f>Inmatning!F106/IF(Inmatning!$F$2=Listor!$B$5,I106,1)</f>
        <v>0</v>
      </c>
      <c r="AM106" s="74">
        <f t="shared" si="20"/>
        <v>1</v>
      </c>
      <c r="AN106" s="82">
        <f>Indata!$B$8</f>
        <v>0</v>
      </c>
    </row>
    <row r="107" spans="3:40" x14ac:dyDescent="0.25">
      <c r="C107" s="82"/>
      <c r="D107" s="80">
        <f t="shared" si="27"/>
        <v>45302</v>
      </c>
      <c r="E107" s="161"/>
      <c r="F107" s="160"/>
      <c r="G107" s="80"/>
      <c r="H107" s="52">
        <f t="shared" si="21"/>
        <v>0</v>
      </c>
      <c r="I107" s="74">
        <f>24+SUMIFS(Listor!$C$22:$C$23,Listor!$B$22:$B$23,Inmatning!D107)</f>
        <v>24</v>
      </c>
      <c r="J107" s="82">
        <f t="shared" si="14"/>
        <v>0</v>
      </c>
      <c r="L107" s="99"/>
      <c r="M107" s="97"/>
      <c r="N107" s="82">
        <f>L107*SUMIFS(Priser!$F$4:$F$15,Priser!$A$4:$A$15,AM107)</f>
        <v>0</v>
      </c>
      <c r="O107" s="82">
        <f t="shared" si="22"/>
        <v>0</v>
      </c>
      <c r="Q107" s="82">
        <f t="shared" si="15"/>
        <v>0</v>
      </c>
      <c r="R107" s="82">
        <f t="shared" si="16"/>
        <v>0</v>
      </c>
      <c r="S107" s="82">
        <f t="shared" si="23"/>
        <v>0</v>
      </c>
      <c r="T107" s="82">
        <f t="shared" si="17"/>
        <v>0</v>
      </c>
      <c r="X107" s="82">
        <f t="shared" si="18"/>
        <v>0</v>
      </c>
      <c r="Y107" s="82">
        <f t="shared" si="24"/>
        <v>0</v>
      </c>
      <c r="Z107" s="82">
        <f t="shared" si="19"/>
        <v>0</v>
      </c>
      <c r="AA107" s="82">
        <f t="shared" si="25"/>
        <v>0</v>
      </c>
      <c r="AB107" s="82">
        <f>IF(AA107&gt;=Priser!$H$5,Priser!$I$5,IF(AA107&gt;=Priser!$H$4,Priser!$I$4))</f>
        <v>0</v>
      </c>
      <c r="AC107" s="82">
        <f>AB107*SUMIFS(Priser!$F$4:$F$15,Priser!$A$4:$A$15,$AM107)*Y107</f>
        <v>0</v>
      </c>
      <c r="AD107" s="82">
        <f t="shared" si="26"/>
        <v>0</v>
      </c>
      <c r="AE107" s="82">
        <f>IF(AD107&gt;=Priser!$J$5,Priser!$K$5,IF(AD107&gt;=Priser!$J$4,Priser!$K$4))</f>
        <v>0</v>
      </c>
      <c r="AF107" s="82">
        <f>AE107*SUMIFS(Priser!$F$4:$F$15,Priser!$A$4:$A$15,$AM107)*Z107</f>
        <v>0</v>
      </c>
      <c r="AH107" s="52"/>
      <c r="AJ107" s="82">
        <f>IF(Inmatning!F107="",Inmatning!E107,0)/IF(Inmatning!$F$2=Listor!$B$5,I107,1)</f>
        <v>0</v>
      </c>
      <c r="AK107" s="82">
        <f>Inmatning!F107/IF(Inmatning!$F$2=Listor!$B$5,I107,1)</f>
        <v>0</v>
      </c>
      <c r="AM107" s="74">
        <f t="shared" si="20"/>
        <v>1</v>
      </c>
      <c r="AN107" s="82">
        <f>Indata!$B$8</f>
        <v>0</v>
      </c>
    </row>
    <row r="108" spans="3:40" x14ac:dyDescent="0.25">
      <c r="C108" s="82"/>
      <c r="D108" s="80">
        <f t="shared" si="27"/>
        <v>45303</v>
      </c>
      <c r="E108" s="161"/>
      <c r="F108" s="160"/>
      <c r="G108" s="80"/>
      <c r="H108" s="52">
        <f t="shared" si="21"/>
        <v>0</v>
      </c>
      <c r="I108" s="74">
        <f>24+SUMIFS(Listor!$C$22:$C$23,Listor!$B$22:$B$23,Inmatning!D108)</f>
        <v>24</v>
      </c>
      <c r="J108" s="82">
        <f t="shared" si="14"/>
        <v>0</v>
      </c>
      <c r="L108" s="99"/>
      <c r="M108" s="97"/>
      <c r="N108" s="82">
        <f>L108*SUMIFS(Priser!$F$4:$F$15,Priser!$A$4:$A$15,AM108)</f>
        <v>0</v>
      </c>
      <c r="O108" s="82">
        <f t="shared" si="22"/>
        <v>0</v>
      </c>
      <c r="Q108" s="82">
        <f t="shared" si="15"/>
        <v>0</v>
      </c>
      <c r="R108" s="82">
        <f t="shared" si="16"/>
        <v>0</v>
      </c>
      <c r="S108" s="82">
        <f t="shared" si="23"/>
        <v>0</v>
      </c>
      <c r="T108" s="82">
        <f t="shared" si="17"/>
        <v>0</v>
      </c>
      <c r="X108" s="82">
        <f t="shared" si="18"/>
        <v>0</v>
      </c>
      <c r="Y108" s="82">
        <f t="shared" si="24"/>
        <v>0</v>
      </c>
      <c r="Z108" s="82">
        <f t="shared" si="19"/>
        <v>0</v>
      </c>
      <c r="AA108" s="82">
        <f t="shared" si="25"/>
        <v>0</v>
      </c>
      <c r="AB108" s="82">
        <f>IF(AA108&gt;=Priser!$H$5,Priser!$I$5,IF(AA108&gt;=Priser!$H$4,Priser!$I$4))</f>
        <v>0</v>
      </c>
      <c r="AC108" s="82">
        <f>AB108*SUMIFS(Priser!$F$4:$F$15,Priser!$A$4:$A$15,$AM108)*Y108</f>
        <v>0</v>
      </c>
      <c r="AD108" s="82">
        <f t="shared" si="26"/>
        <v>0</v>
      </c>
      <c r="AE108" s="82">
        <f>IF(AD108&gt;=Priser!$J$5,Priser!$K$5,IF(AD108&gt;=Priser!$J$4,Priser!$K$4))</f>
        <v>0</v>
      </c>
      <c r="AF108" s="82">
        <f>AE108*SUMIFS(Priser!$F$4:$F$15,Priser!$A$4:$A$15,$AM108)*Z108</f>
        <v>0</v>
      </c>
      <c r="AH108" s="52"/>
      <c r="AJ108" s="82">
        <f>IF(Inmatning!F108="",Inmatning!E108,0)/IF(Inmatning!$F$2=Listor!$B$5,I108,1)</f>
        <v>0</v>
      </c>
      <c r="AK108" s="82">
        <f>Inmatning!F108/IF(Inmatning!$F$2=Listor!$B$5,I108,1)</f>
        <v>0</v>
      </c>
      <c r="AM108" s="74">
        <f t="shared" si="20"/>
        <v>1</v>
      </c>
      <c r="AN108" s="82">
        <f>Indata!$B$8</f>
        <v>0</v>
      </c>
    </row>
    <row r="109" spans="3:40" x14ac:dyDescent="0.25">
      <c r="C109" s="82"/>
      <c r="D109" s="80">
        <f t="shared" si="27"/>
        <v>45304</v>
      </c>
      <c r="E109" s="161"/>
      <c r="F109" s="160"/>
      <c r="G109" s="80"/>
      <c r="H109" s="52">
        <f t="shared" si="21"/>
        <v>0</v>
      </c>
      <c r="I109" s="74">
        <f>24+SUMIFS(Listor!$C$22:$C$23,Listor!$B$22:$B$23,Inmatning!D109)</f>
        <v>24</v>
      </c>
      <c r="J109" s="82">
        <f t="shared" si="14"/>
        <v>0</v>
      </c>
      <c r="L109" s="99"/>
      <c r="M109" s="97"/>
      <c r="N109" s="82">
        <f>L109*SUMIFS(Priser!$F$4:$F$15,Priser!$A$4:$A$15,AM109)</f>
        <v>0</v>
      </c>
      <c r="O109" s="82">
        <f t="shared" si="22"/>
        <v>0</v>
      </c>
      <c r="Q109" s="82">
        <f t="shared" si="15"/>
        <v>0</v>
      </c>
      <c r="R109" s="82">
        <f t="shared" si="16"/>
        <v>0</v>
      </c>
      <c r="S109" s="82">
        <f t="shared" si="23"/>
        <v>0</v>
      </c>
      <c r="T109" s="82">
        <f t="shared" si="17"/>
        <v>0</v>
      </c>
      <c r="X109" s="82">
        <f t="shared" si="18"/>
        <v>0</v>
      </c>
      <c r="Y109" s="82">
        <f t="shared" si="24"/>
        <v>0</v>
      </c>
      <c r="Z109" s="82">
        <f t="shared" si="19"/>
        <v>0</v>
      </c>
      <c r="AA109" s="82">
        <f t="shared" si="25"/>
        <v>0</v>
      </c>
      <c r="AB109" s="82">
        <f>IF(AA109&gt;=Priser!$H$5,Priser!$I$5,IF(AA109&gt;=Priser!$H$4,Priser!$I$4))</f>
        <v>0</v>
      </c>
      <c r="AC109" s="82">
        <f>AB109*SUMIFS(Priser!$F$4:$F$15,Priser!$A$4:$A$15,$AM109)*Y109</f>
        <v>0</v>
      </c>
      <c r="AD109" s="82">
        <f t="shared" si="26"/>
        <v>0</v>
      </c>
      <c r="AE109" s="82">
        <f>IF(AD109&gt;=Priser!$J$5,Priser!$K$5,IF(AD109&gt;=Priser!$J$4,Priser!$K$4))</f>
        <v>0</v>
      </c>
      <c r="AF109" s="82">
        <f>AE109*SUMIFS(Priser!$F$4:$F$15,Priser!$A$4:$A$15,$AM109)*Z109</f>
        <v>0</v>
      </c>
      <c r="AH109" s="52"/>
      <c r="AJ109" s="82">
        <f>IF(Inmatning!F109="",Inmatning!E109,0)/IF(Inmatning!$F$2=Listor!$B$5,I109,1)</f>
        <v>0</v>
      </c>
      <c r="AK109" s="82">
        <f>Inmatning!F109/IF(Inmatning!$F$2=Listor!$B$5,I109,1)</f>
        <v>0</v>
      </c>
      <c r="AM109" s="74">
        <f t="shared" si="20"/>
        <v>1</v>
      </c>
      <c r="AN109" s="82">
        <f>Indata!$B$8</f>
        <v>0</v>
      </c>
    </row>
    <row r="110" spans="3:40" x14ac:dyDescent="0.25">
      <c r="C110" s="82"/>
      <c r="D110" s="80">
        <f t="shared" si="27"/>
        <v>45305</v>
      </c>
      <c r="E110" s="161"/>
      <c r="F110" s="160"/>
      <c r="G110" s="80"/>
      <c r="H110" s="52">
        <f t="shared" si="21"/>
        <v>0</v>
      </c>
      <c r="I110" s="74">
        <f>24+SUMIFS(Listor!$C$22:$C$23,Listor!$B$22:$B$23,Inmatning!D110)</f>
        <v>24</v>
      </c>
      <c r="J110" s="82">
        <f t="shared" si="14"/>
        <v>0</v>
      </c>
      <c r="L110" s="99"/>
      <c r="M110" s="97"/>
      <c r="N110" s="82">
        <f>L110*SUMIFS(Priser!$F$4:$F$15,Priser!$A$4:$A$15,AM110)</f>
        <v>0</v>
      </c>
      <c r="O110" s="82">
        <f t="shared" si="22"/>
        <v>0</v>
      </c>
      <c r="Q110" s="82">
        <f t="shared" si="15"/>
        <v>0</v>
      </c>
      <c r="R110" s="82">
        <f t="shared" si="16"/>
        <v>0</v>
      </c>
      <c r="S110" s="82">
        <f t="shared" si="23"/>
        <v>0</v>
      </c>
      <c r="T110" s="82">
        <f t="shared" si="17"/>
        <v>0</v>
      </c>
      <c r="X110" s="82">
        <f t="shared" si="18"/>
        <v>0</v>
      </c>
      <c r="Y110" s="82">
        <f t="shared" si="24"/>
        <v>0</v>
      </c>
      <c r="Z110" s="82">
        <f t="shared" si="19"/>
        <v>0</v>
      </c>
      <c r="AA110" s="82">
        <f t="shared" si="25"/>
        <v>0</v>
      </c>
      <c r="AB110" s="82">
        <f>IF(AA110&gt;=Priser!$H$5,Priser!$I$5,IF(AA110&gt;=Priser!$H$4,Priser!$I$4))</f>
        <v>0</v>
      </c>
      <c r="AC110" s="82">
        <f>AB110*SUMIFS(Priser!$F$4:$F$15,Priser!$A$4:$A$15,$AM110)*Y110</f>
        <v>0</v>
      </c>
      <c r="AD110" s="82">
        <f t="shared" si="26"/>
        <v>0</v>
      </c>
      <c r="AE110" s="82">
        <f>IF(AD110&gt;=Priser!$J$5,Priser!$K$5,IF(AD110&gt;=Priser!$J$4,Priser!$K$4))</f>
        <v>0</v>
      </c>
      <c r="AF110" s="82">
        <f>AE110*SUMIFS(Priser!$F$4:$F$15,Priser!$A$4:$A$15,$AM110)*Z110</f>
        <v>0</v>
      </c>
      <c r="AH110" s="52"/>
      <c r="AJ110" s="82">
        <f>IF(Inmatning!F110="",Inmatning!E110,0)/IF(Inmatning!$F$2=Listor!$B$5,I110,1)</f>
        <v>0</v>
      </c>
      <c r="AK110" s="82">
        <f>Inmatning!F110/IF(Inmatning!$F$2=Listor!$B$5,I110,1)</f>
        <v>0</v>
      </c>
      <c r="AM110" s="74">
        <f t="shared" si="20"/>
        <v>1</v>
      </c>
      <c r="AN110" s="82">
        <f>Indata!$B$8</f>
        <v>0</v>
      </c>
    </row>
    <row r="111" spans="3:40" x14ac:dyDescent="0.25">
      <c r="C111" s="82"/>
      <c r="D111" s="80">
        <f t="shared" si="27"/>
        <v>45306</v>
      </c>
      <c r="E111" s="161"/>
      <c r="F111" s="160"/>
      <c r="G111" s="80"/>
      <c r="H111" s="52">
        <f t="shared" si="21"/>
        <v>0</v>
      </c>
      <c r="I111" s="74">
        <f>24+SUMIFS(Listor!$C$22:$C$23,Listor!$B$22:$B$23,Inmatning!D111)</f>
        <v>24</v>
      </c>
      <c r="J111" s="82">
        <f t="shared" si="14"/>
        <v>0</v>
      </c>
      <c r="L111" s="99"/>
      <c r="M111" s="97"/>
      <c r="N111" s="82">
        <f>L111*SUMIFS(Priser!$F$4:$F$15,Priser!$A$4:$A$15,AM111)</f>
        <v>0</v>
      </c>
      <c r="O111" s="82">
        <f t="shared" si="22"/>
        <v>0</v>
      </c>
      <c r="Q111" s="82">
        <f t="shared" si="15"/>
        <v>0</v>
      </c>
      <c r="R111" s="82">
        <f t="shared" si="16"/>
        <v>0</v>
      </c>
      <c r="S111" s="82">
        <f t="shared" si="23"/>
        <v>0</v>
      </c>
      <c r="T111" s="82">
        <f t="shared" si="17"/>
        <v>0</v>
      </c>
      <c r="X111" s="82">
        <f t="shared" si="18"/>
        <v>0</v>
      </c>
      <c r="Y111" s="82">
        <f t="shared" si="24"/>
        <v>0</v>
      </c>
      <c r="Z111" s="82">
        <f t="shared" si="19"/>
        <v>0</v>
      </c>
      <c r="AA111" s="82">
        <f t="shared" si="25"/>
        <v>0</v>
      </c>
      <c r="AB111" s="82">
        <f>IF(AA111&gt;=Priser!$H$5,Priser!$I$5,IF(AA111&gt;=Priser!$H$4,Priser!$I$4))</f>
        <v>0</v>
      </c>
      <c r="AC111" s="82">
        <f>AB111*SUMIFS(Priser!$F$4:$F$15,Priser!$A$4:$A$15,$AM111)*Y111</f>
        <v>0</v>
      </c>
      <c r="AD111" s="82">
        <f t="shared" si="26"/>
        <v>0</v>
      </c>
      <c r="AE111" s="82">
        <f>IF(AD111&gt;=Priser!$J$5,Priser!$K$5,IF(AD111&gt;=Priser!$J$4,Priser!$K$4))</f>
        <v>0</v>
      </c>
      <c r="AF111" s="82">
        <f>AE111*SUMIFS(Priser!$F$4:$F$15,Priser!$A$4:$A$15,$AM111)*Z111</f>
        <v>0</v>
      </c>
      <c r="AH111" s="52"/>
      <c r="AJ111" s="82">
        <f>IF(Inmatning!F111="",Inmatning!E111,0)/IF(Inmatning!$F$2=Listor!$B$5,I111,1)</f>
        <v>0</v>
      </c>
      <c r="AK111" s="82">
        <f>Inmatning!F111/IF(Inmatning!$F$2=Listor!$B$5,I111,1)</f>
        <v>0</v>
      </c>
      <c r="AM111" s="74">
        <f t="shared" si="20"/>
        <v>1</v>
      </c>
      <c r="AN111" s="82">
        <f>Indata!$B$8</f>
        <v>0</v>
      </c>
    </row>
    <row r="112" spans="3:40" x14ac:dyDescent="0.25">
      <c r="C112" s="82"/>
      <c r="D112" s="80">
        <f t="shared" si="27"/>
        <v>45307</v>
      </c>
      <c r="E112" s="161"/>
      <c r="F112" s="160"/>
      <c r="G112" s="80"/>
      <c r="H112" s="52">
        <f t="shared" si="21"/>
        <v>0</v>
      </c>
      <c r="I112" s="74">
        <f>24+SUMIFS(Listor!$C$22:$C$23,Listor!$B$22:$B$23,Inmatning!D112)</f>
        <v>24</v>
      </c>
      <c r="J112" s="82">
        <f t="shared" si="14"/>
        <v>0</v>
      </c>
      <c r="L112" s="99"/>
      <c r="M112" s="97"/>
      <c r="N112" s="82">
        <f>L112*SUMIFS(Priser!$F$4:$F$15,Priser!$A$4:$A$15,AM112)</f>
        <v>0</v>
      </c>
      <c r="O112" s="82">
        <f t="shared" si="22"/>
        <v>0</v>
      </c>
      <c r="Q112" s="82">
        <f t="shared" si="15"/>
        <v>0</v>
      </c>
      <c r="R112" s="82">
        <f t="shared" si="16"/>
        <v>0</v>
      </c>
      <c r="S112" s="82">
        <f t="shared" si="23"/>
        <v>0</v>
      </c>
      <c r="T112" s="82">
        <f t="shared" si="17"/>
        <v>0</v>
      </c>
      <c r="X112" s="82">
        <f t="shared" si="18"/>
        <v>0</v>
      </c>
      <c r="Y112" s="82">
        <f t="shared" si="24"/>
        <v>0</v>
      </c>
      <c r="Z112" s="82">
        <f t="shared" si="19"/>
        <v>0</v>
      </c>
      <c r="AA112" s="82">
        <f t="shared" si="25"/>
        <v>0</v>
      </c>
      <c r="AB112" s="82">
        <f>IF(AA112&gt;=Priser!$H$5,Priser!$I$5,IF(AA112&gt;=Priser!$H$4,Priser!$I$4))</f>
        <v>0</v>
      </c>
      <c r="AC112" s="82">
        <f>AB112*SUMIFS(Priser!$F$4:$F$15,Priser!$A$4:$A$15,$AM112)*Y112</f>
        <v>0</v>
      </c>
      <c r="AD112" s="82">
        <f t="shared" si="26"/>
        <v>0</v>
      </c>
      <c r="AE112" s="82">
        <f>IF(AD112&gt;=Priser!$J$5,Priser!$K$5,IF(AD112&gt;=Priser!$J$4,Priser!$K$4))</f>
        <v>0</v>
      </c>
      <c r="AF112" s="82">
        <f>AE112*SUMIFS(Priser!$F$4:$F$15,Priser!$A$4:$A$15,$AM112)*Z112</f>
        <v>0</v>
      </c>
      <c r="AH112" s="52"/>
      <c r="AJ112" s="82">
        <f>IF(Inmatning!F112="",Inmatning!E112,0)/IF(Inmatning!$F$2=Listor!$B$5,I112,1)</f>
        <v>0</v>
      </c>
      <c r="AK112" s="82">
        <f>Inmatning!F112/IF(Inmatning!$F$2=Listor!$B$5,I112,1)</f>
        <v>0</v>
      </c>
      <c r="AM112" s="74">
        <f t="shared" si="20"/>
        <v>1</v>
      </c>
      <c r="AN112" s="82">
        <f>Indata!$B$8</f>
        <v>0</v>
      </c>
    </row>
    <row r="113" spans="3:40" x14ac:dyDescent="0.25">
      <c r="C113" s="82"/>
      <c r="D113" s="80">
        <f t="shared" si="27"/>
        <v>45308</v>
      </c>
      <c r="E113" s="161"/>
      <c r="F113" s="160"/>
      <c r="G113" s="80"/>
      <c r="H113" s="52">
        <f t="shared" si="21"/>
        <v>0</v>
      </c>
      <c r="I113" s="74">
        <f>24+SUMIFS(Listor!$C$22:$C$23,Listor!$B$22:$B$23,Inmatning!D113)</f>
        <v>24</v>
      </c>
      <c r="J113" s="82">
        <f t="shared" si="14"/>
        <v>0</v>
      </c>
      <c r="L113" s="99"/>
      <c r="M113" s="97"/>
      <c r="N113" s="82">
        <f>L113*SUMIFS(Priser!$F$4:$F$15,Priser!$A$4:$A$15,AM113)</f>
        <v>0</v>
      </c>
      <c r="O113" s="82">
        <f t="shared" si="22"/>
        <v>0</v>
      </c>
      <c r="Q113" s="82">
        <f t="shared" si="15"/>
        <v>0</v>
      </c>
      <c r="R113" s="82">
        <f t="shared" si="16"/>
        <v>0</v>
      </c>
      <c r="S113" s="82">
        <f t="shared" si="23"/>
        <v>0</v>
      </c>
      <c r="T113" s="82">
        <f t="shared" si="17"/>
        <v>0</v>
      </c>
      <c r="X113" s="82">
        <f t="shared" si="18"/>
        <v>0</v>
      </c>
      <c r="Y113" s="82">
        <f t="shared" si="24"/>
        <v>0</v>
      </c>
      <c r="Z113" s="82">
        <f t="shared" si="19"/>
        <v>0</v>
      </c>
      <c r="AA113" s="82">
        <f t="shared" si="25"/>
        <v>0</v>
      </c>
      <c r="AB113" s="82">
        <f>IF(AA113&gt;=Priser!$H$5,Priser!$I$5,IF(AA113&gt;=Priser!$H$4,Priser!$I$4))</f>
        <v>0</v>
      </c>
      <c r="AC113" s="82">
        <f>AB113*SUMIFS(Priser!$F$4:$F$15,Priser!$A$4:$A$15,$AM113)*Y113</f>
        <v>0</v>
      </c>
      <c r="AD113" s="82">
        <f t="shared" si="26"/>
        <v>0</v>
      </c>
      <c r="AE113" s="82">
        <f>IF(AD113&gt;=Priser!$J$5,Priser!$K$5,IF(AD113&gt;=Priser!$J$4,Priser!$K$4))</f>
        <v>0</v>
      </c>
      <c r="AF113" s="82">
        <f>AE113*SUMIFS(Priser!$F$4:$F$15,Priser!$A$4:$A$15,$AM113)*Z113</f>
        <v>0</v>
      </c>
      <c r="AH113" s="52"/>
      <c r="AJ113" s="82">
        <f>IF(Inmatning!F113="",Inmatning!E113,0)/IF(Inmatning!$F$2=Listor!$B$5,I113,1)</f>
        <v>0</v>
      </c>
      <c r="AK113" s="82">
        <f>Inmatning!F113/IF(Inmatning!$F$2=Listor!$B$5,I113,1)</f>
        <v>0</v>
      </c>
      <c r="AM113" s="74">
        <f t="shared" si="20"/>
        <v>1</v>
      </c>
      <c r="AN113" s="82">
        <f>Indata!$B$8</f>
        <v>0</v>
      </c>
    </row>
    <row r="114" spans="3:40" x14ac:dyDescent="0.25">
      <c r="C114" s="82"/>
      <c r="D114" s="80">
        <f t="shared" si="27"/>
        <v>45309</v>
      </c>
      <c r="E114" s="161"/>
      <c r="F114" s="160"/>
      <c r="G114" s="80"/>
      <c r="H114" s="52">
        <f t="shared" si="21"/>
        <v>0</v>
      </c>
      <c r="I114" s="74">
        <f>24+SUMIFS(Listor!$C$22:$C$23,Listor!$B$22:$B$23,Inmatning!D114)</f>
        <v>24</v>
      </c>
      <c r="J114" s="82">
        <f t="shared" si="14"/>
        <v>0</v>
      </c>
      <c r="L114" s="99"/>
      <c r="M114" s="97"/>
      <c r="N114" s="82">
        <f>L114*SUMIFS(Priser!$F$4:$F$15,Priser!$A$4:$A$15,AM114)</f>
        <v>0</v>
      </c>
      <c r="O114" s="82">
        <f t="shared" si="22"/>
        <v>0</v>
      </c>
      <c r="Q114" s="82">
        <f t="shared" si="15"/>
        <v>0</v>
      </c>
      <c r="R114" s="82">
        <f t="shared" si="16"/>
        <v>0</v>
      </c>
      <c r="S114" s="82">
        <f t="shared" si="23"/>
        <v>0</v>
      </c>
      <c r="T114" s="82">
        <f t="shared" si="17"/>
        <v>0</v>
      </c>
      <c r="X114" s="82">
        <f t="shared" si="18"/>
        <v>0</v>
      </c>
      <c r="Y114" s="82">
        <f t="shared" si="24"/>
        <v>0</v>
      </c>
      <c r="Z114" s="82">
        <f t="shared" si="19"/>
        <v>0</v>
      </c>
      <c r="AA114" s="82">
        <f t="shared" si="25"/>
        <v>0</v>
      </c>
      <c r="AB114" s="82">
        <f>IF(AA114&gt;=Priser!$H$5,Priser!$I$5,IF(AA114&gt;=Priser!$H$4,Priser!$I$4))</f>
        <v>0</v>
      </c>
      <c r="AC114" s="82">
        <f>AB114*SUMIFS(Priser!$F$4:$F$15,Priser!$A$4:$A$15,$AM114)*Y114</f>
        <v>0</v>
      </c>
      <c r="AD114" s="82">
        <f t="shared" si="26"/>
        <v>0</v>
      </c>
      <c r="AE114" s="82">
        <f>IF(AD114&gt;=Priser!$J$5,Priser!$K$5,IF(AD114&gt;=Priser!$J$4,Priser!$K$4))</f>
        <v>0</v>
      </c>
      <c r="AF114" s="82">
        <f>AE114*SUMIFS(Priser!$F$4:$F$15,Priser!$A$4:$A$15,$AM114)*Z114</f>
        <v>0</v>
      </c>
      <c r="AH114" s="52"/>
      <c r="AJ114" s="82">
        <f>IF(Inmatning!F114="",Inmatning!E114,0)/IF(Inmatning!$F$2=Listor!$B$5,I114,1)</f>
        <v>0</v>
      </c>
      <c r="AK114" s="82">
        <f>Inmatning!F114/IF(Inmatning!$F$2=Listor!$B$5,I114,1)</f>
        <v>0</v>
      </c>
      <c r="AM114" s="74">
        <f t="shared" si="20"/>
        <v>1</v>
      </c>
      <c r="AN114" s="82">
        <f>Indata!$B$8</f>
        <v>0</v>
      </c>
    </row>
    <row r="115" spans="3:40" x14ac:dyDescent="0.25">
      <c r="C115" s="82"/>
      <c r="D115" s="80">
        <f t="shared" si="27"/>
        <v>45310</v>
      </c>
      <c r="E115" s="161"/>
      <c r="F115" s="160"/>
      <c r="G115" s="80"/>
      <c r="H115" s="52">
        <f t="shared" si="21"/>
        <v>0</v>
      </c>
      <c r="I115" s="74">
        <f>24+SUMIFS(Listor!$C$22:$C$23,Listor!$B$22:$B$23,Inmatning!D115)</f>
        <v>24</v>
      </c>
      <c r="J115" s="82">
        <f t="shared" si="14"/>
        <v>0</v>
      </c>
      <c r="L115" s="99"/>
      <c r="M115" s="97"/>
      <c r="N115" s="82">
        <f>L115*SUMIFS(Priser!$F$4:$F$15,Priser!$A$4:$A$15,AM115)</f>
        <v>0</v>
      </c>
      <c r="O115" s="82">
        <f t="shared" si="22"/>
        <v>0</v>
      </c>
      <c r="Q115" s="82">
        <f t="shared" si="15"/>
        <v>0</v>
      </c>
      <c r="R115" s="82">
        <f t="shared" si="16"/>
        <v>0</v>
      </c>
      <c r="S115" s="82">
        <f t="shared" si="23"/>
        <v>0</v>
      </c>
      <c r="T115" s="82">
        <f t="shared" si="17"/>
        <v>0</v>
      </c>
      <c r="X115" s="82">
        <f t="shared" si="18"/>
        <v>0</v>
      </c>
      <c r="Y115" s="82">
        <f t="shared" si="24"/>
        <v>0</v>
      </c>
      <c r="Z115" s="82">
        <f t="shared" si="19"/>
        <v>0</v>
      </c>
      <c r="AA115" s="82">
        <f t="shared" si="25"/>
        <v>0</v>
      </c>
      <c r="AB115" s="82">
        <f>IF(AA115&gt;=Priser!$H$5,Priser!$I$5,IF(AA115&gt;=Priser!$H$4,Priser!$I$4))</f>
        <v>0</v>
      </c>
      <c r="AC115" s="82">
        <f>AB115*SUMIFS(Priser!$F$4:$F$15,Priser!$A$4:$A$15,$AM115)*Y115</f>
        <v>0</v>
      </c>
      <c r="AD115" s="82">
        <f t="shared" si="26"/>
        <v>0</v>
      </c>
      <c r="AE115" s="82">
        <f>IF(AD115&gt;=Priser!$J$5,Priser!$K$5,IF(AD115&gt;=Priser!$J$4,Priser!$K$4))</f>
        <v>0</v>
      </c>
      <c r="AF115" s="82">
        <f>AE115*SUMIFS(Priser!$F$4:$F$15,Priser!$A$4:$A$15,$AM115)*Z115</f>
        <v>0</v>
      </c>
      <c r="AH115" s="52"/>
      <c r="AJ115" s="82">
        <f>IF(Inmatning!F115="",Inmatning!E115,0)/IF(Inmatning!$F$2=Listor!$B$5,I115,1)</f>
        <v>0</v>
      </c>
      <c r="AK115" s="82">
        <f>Inmatning!F115/IF(Inmatning!$F$2=Listor!$B$5,I115,1)</f>
        <v>0</v>
      </c>
      <c r="AM115" s="74">
        <f t="shared" si="20"/>
        <v>1</v>
      </c>
      <c r="AN115" s="82">
        <f>Indata!$B$8</f>
        <v>0</v>
      </c>
    </row>
    <row r="116" spans="3:40" x14ac:dyDescent="0.25">
      <c r="C116" s="82"/>
      <c r="D116" s="80">
        <f t="shared" si="27"/>
        <v>45311</v>
      </c>
      <c r="E116" s="161"/>
      <c r="F116" s="160"/>
      <c r="G116" s="80"/>
      <c r="H116" s="52">
        <f t="shared" si="21"/>
        <v>0</v>
      </c>
      <c r="I116" s="74">
        <f>24+SUMIFS(Listor!$C$22:$C$23,Listor!$B$22:$B$23,Inmatning!D116)</f>
        <v>24</v>
      </c>
      <c r="J116" s="82">
        <f t="shared" si="14"/>
        <v>0</v>
      </c>
      <c r="L116" s="99"/>
      <c r="M116" s="97"/>
      <c r="N116" s="82">
        <f>L116*SUMIFS(Priser!$F$4:$F$15,Priser!$A$4:$A$15,AM116)</f>
        <v>0</v>
      </c>
      <c r="O116" s="82">
        <f t="shared" si="22"/>
        <v>0</v>
      </c>
      <c r="Q116" s="82">
        <f t="shared" si="15"/>
        <v>0</v>
      </c>
      <c r="R116" s="82">
        <f t="shared" si="16"/>
        <v>0</v>
      </c>
      <c r="S116" s="82">
        <f t="shared" si="23"/>
        <v>0</v>
      </c>
      <c r="T116" s="82">
        <f t="shared" si="17"/>
        <v>0</v>
      </c>
      <c r="X116" s="82">
        <f t="shared" si="18"/>
        <v>0</v>
      </c>
      <c r="Y116" s="82">
        <f t="shared" si="24"/>
        <v>0</v>
      </c>
      <c r="Z116" s="82">
        <f t="shared" si="19"/>
        <v>0</v>
      </c>
      <c r="AA116" s="82">
        <f t="shared" si="25"/>
        <v>0</v>
      </c>
      <c r="AB116" s="82">
        <f>IF(AA116&gt;=Priser!$H$5,Priser!$I$5,IF(AA116&gt;=Priser!$H$4,Priser!$I$4))</f>
        <v>0</v>
      </c>
      <c r="AC116" s="82">
        <f>AB116*SUMIFS(Priser!$F$4:$F$15,Priser!$A$4:$A$15,$AM116)*Y116</f>
        <v>0</v>
      </c>
      <c r="AD116" s="82">
        <f t="shared" si="26"/>
        <v>0</v>
      </c>
      <c r="AE116" s="82">
        <f>IF(AD116&gt;=Priser!$J$5,Priser!$K$5,IF(AD116&gt;=Priser!$J$4,Priser!$K$4))</f>
        <v>0</v>
      </c>
      <c r="AF116" s="82">
        <f>AE116*SUMIFS(Priser!$F$4:$F$15,Priser!$A$4:$A$15,$AM116)*Z116</f>
        <v>0</v>
      </c>
      <c r="AH116" s="52"/>
      <c r="AJ116" s="82">
        <f>IF(Inmatning!F116="",Inmatning!E116,0)/IF(Inmatning!$F$2=Listor!$B$5,I116,1)</f>
        <v>0</v>
      </c>
      <c r="AK116" s="82">
        <f>Inmatning!F116/IF(Inmatning!$F$2=Listor!$B$5,I116,1)</f>
        <v>0</v>
      </c>
      <c r="AM116" s="74">
        <f t="shared" si="20"/>
        <v>1</v>
      </c>
      <c r="AN116" s="82">
        <f>Indata!$B$8</f>
        <v>0</v>
      </c>
    </row>
    <row r="117" spans="3:40" x14ac:dyDescent="0.25">
      <c r="C117" s="82"/>
      <c r="D117" s="80">
        <f t="shared" si="27"/>
        <v>45312</v>
      </c>
      <c r="E117" s="161"/>
      <c r="F117" s="160"/>
      <c r="G117" s="80"/>
      <c r="H117" s="52">
        <f t="shared" si="21"/>
        <v>0</v>
      </c>
      <c r="I117" s="74">
        <f>24+SUMIFS(Listor!$C$22:$C$23,Listor!$B$22:$B$23,Inmatning!D117)</f>
        <v>24</v>
      </c>
      <c r="J117" s="82">
        <f t="shared" si="14"/>
        <v>0</v>
      </c>
      <c r="L117" s="99"/>
      <c r="M117" s="97"/>
      <c r="N117" s="82">
        <f>L117*SUMIFS(Priser!$F$4:$F$15,Priser!$A$4:$A$15,AM117)</f>
        <v>0</v>
      </c>
      <c r="O117" s="82">
        <f t="shared" si="22"/>
        <v>0</v>
      </c>
      <c r="Q117" s="82">
        <f t="shared" si="15"/>
        <v>0</v>
      </c>
      <c r="R117" s="82">
        <f t="shared" si="16"/>
        <v>0</v>
      </c>
      <c r="S117" s="82">
        <f t="shared" si="23"/>
        <v>0</v>
      </c>
      <c r="T117" s="82">
        <f t="shared" si="17"/>
        <v>0</v>
      </c>
      <c r="X117" s="82">
        <f t="shared" si="18"/>
        <v>0</v>
      </c>
      <c r="Y117" s="82">
        <f t="shared" si="24"/>
        <v>0</v>
      </c>
      <c r="Z117" s="82">
        <f t="shared" si="19"/>
        <v>0</v>
      </c>
      <c r="AA117" s="82">
        <f t="shared" si="25"/>
        <v>0</v>
      </c>
      <c r="AB117" s="82">
        <f>IF(AA117&gt;=Priser!$H$5,Priser!$I$5,IF(AA117&gt;=Priser!$H$4,Priser!$I$4))</f>
        <v>0</v>
      </c>
      <c r="AC117" s="82">
        <f>AB117*SUMIFS(Priser!$F$4:$F$15,Priser!$A$4:$A$15,$AM117)*Y117</f>
        <v>0</v>
      </c>
      <c r="AD117" s="82">
        <f t="shared" si="26"/>
        <v>0</v>
      </c>
      <c r="AE117" s="82">
        <f>IF(AD117&gt;=Priser!$J$5,Priser!$K$5,IF(AD117&gt;=Priser!$J$4,Priser!$K$4))</f>
        <v>0</v>
      </c>
      <c r="AF117" s="82">
        <f>AE117*SUMIFS(Priser!$F$4:$F$15,Priser!$A$4:$A$15,$AM117)*Z117</f>
        <v>0</v>
      </c>
      <c r="AH117" s="52"/>
      <c r="AJ117" s="82">
        <f>IF(Inmatning!F117="",Inmatning!E117,0)/IF(Inmatning!$F$2=Listor!$B$5,I117,1)</f>
        <v>0</v>
      </c>
      <c r="AK117" s="82">
        <f>Inmatning!F117/IF(Inmatning!$F$2=Listor!$B$5,I117,1)</f>
        <v>0</v>
      </c>
      <c r="AM117" s="74">
        <f t="shared" si="20"/>
        <v>1</v>
      </c>
      <c r="AN117" s="82">
        <f>Indata!$B$8</f>
        <v>0</v>
      </c>
    </row>
    <row r="118" spans="3:40" x14ac:dyDescent="0.25">
      <c r="C118" s="82"/>
      <c r="D118" s="80">
        <f t="shared" si="27"/>
        <v>45313</v>
      </c>
      <c r="E118" s="161"/>
      <c r="F118" s="160"/>
      <c r="G118" s="80"/>
      <c r="H118" s="52">
        <f t="shared" si="21"/>
        <v>0</v>
      </c>
      <c r="I118" s="74">
        <f>24+SUMIFS(Listor!$C$22:$C$23,Listor!$B$22:$B$23,Inmatning!D118)</f>
        <v>24</v>
      </c>
      <c r="J118" s="82">
        <f t="shared" si="14"/>
        <v>0</v>
      </c>
      <c r="L118" s="99"/>
      <c r="M118" s="97"/>
      <c r="N118" s="82">
        <f>L118*SUMIFS(Priser!$F$4:$F$15,Priser!$A$4:$A$15,AM118)</f>
        <v>0</v>
      </c>
      <c r="O118" s="82">
        <f t="shared" si="22"/>
        <v>0</v>
      </c>
      <c r="Q118" s="82">
        <f t="shared" si="15"/>
        <v>0</v>
      </c>
      <c r="R118" s="82">
        <f t="shared" si="16"/>
        <v>0</v>
      </c>
      <c r="S118" s="82">
        <f t="shared" si="23"/>
        <v>0</v>
      </c>
      <c r="T118" s="82">
        <f t="shared" si="17"/>
        <v>0</v>
      </c>
      <c r="X118" s="82">
        <f t="shared" si="18"/>
        <v>0</v>
      </c>
      <c r="Y118" s="82">
        <f t="shared" si="24"/>
        <v>0</v>
      </c>
      <c r="Z118" s="82">
        <f t="shared" si="19"/>
        <v>0</v>
      </c>
      <c r="AA118" s="82">
        <f t="shared" si="25"/>
        <v>0</v>
      </c>
      <c r="AB118" s="82">
        <f>IF(AA118&gt;=Priser!$H$5,Priser!$I$5,IF(AA118&gt;=Priser!$H$4,Priser!$I$4))</f>
        <v>0</v>
      </c>
      <c r="AC118" s="82">
        <f>AB118*SUMIFS(Priser!$F$4:$F$15,Priser!$A$4:$A$15,$AM118)*Y118</f>
        <v>0</v>
      </c>
      <c r="AD118" s="82">
        <f t="shared" si="26"/>
        <v>0</v>
      </c>
      <c r="AE118" s="82">
        <f>IF(AD118&gt;=Priser!$J$5,Priser!$K$5,IF(AD118&gt;=Priser!$J$4,Priser!$K$4))</f>
        <v>0</v>
      </c>
      <c r="AF118" s="82">
        <f>AE118*SUMIFS(Priser!$F$4:$F$15,Priser!$A$4:$A$15,$AM118)*Z118</f>
        <v>0</v>
      </c>
      <c r="AH118" s="52"/>
      <c r="AJ118" s="82">
        <f>IF(Inmatning!F118="",Inmatning!E118,0)/IF(Inmatning!$F$2=Listor!$B$5,I118,1)</f>
        <v>0</v>
      </c>
      <c r="AK118" s="82">
        <f>Inmatning!F118/IF(Inmatning!$F$2=Listor!$B$5,I118,1)</f>
        <v>0</v>
      </c>
      <c r="AM118" s="74">
        <f t="shared" si="20"/>
        <v>1</v>
      </c>
      <c r="AN118" s="82">
        <f>Indata!$B$8</f>
        <v>0</v>
      </c>
    </row>
    <row r="119" spans="3:40" x14ac:dyDescent="0.25">
      <c r="C119" s="82"/>
      <c r="D119" s="80">
        <f t="shared" si="27"/>
        <v>45314</v>
      </c>
      <c r="E119" s="161"/>
      <c r="F119" s="160"/>
      <c r="G119" s="80"/>
      <c r="H119" s="52">
        <f t="shared" si="21"/>
        <v>0</v>
      </c>
      <c r="I119" s="74">
        <f>24+SUMIFS(Listor!$C$22:$C$23,Listor!$B$22:$B$23,Inmatning!D119)</f>
        <v>24</v>
      </c>
      <c r="J119" s="82">
        <f t="shared" si="14"/>
        <v>0</v>
      </c>
      <c r="L119" s="99"/>
      <c r="M119" s="97"/>
      <c r="N119" s="82">
        <f>L119*SUMIFS(Priser!$F$4:$F$15,Priser!$A$4:$A$15,AM119)</f>
        <v>0</v>
      </c>
      <c r="O119" s="82">
        <f t="shared" si="22"/>
        <v>0</v>
      </c>
      <c r="Q119" s="82">
        <f t="shared" si="15"/>
        <v>0</v>
      </c>
      <c r="R119" s="82">
        <f t="shared" si="16"/>
        <v>0</v>
      </c>
      <c r="S119" s="82">
        <f t="shared" si="23"/>
        <v>0</v>
      </c>
      <c r="T119" s="82">
        <f t="shared" si="17"/>
        <v>0</v>
      </c>
      <c r="X119" s="82">
        <f t="shared" si="18"/>
        <v>0</v>
      </c>
      <c r="Y119" s="82">
        <f t="shared" si="24"/>
        <v>0</v>
      </c>
      <c r="Z119" s="82">
        <f t="shared" si="19"/>
        <v>0</v>
      </c>
      <c r="AA119" s="82">
        <f t="shared" si="25"/>
        <v>0</v>
      </c>
      <c r="AB119" s="82">
        <f>IF(AA119&gt;=Priser!$H$5,Priser!$I$5,IF(AA119&gt;=Priser!$H$4,Priser!$I$4))</f>
        <v>0</v>
      </c>
      <c r="AC119" s="82">
        <f>AB119*SUMIFS(Priser!$F$4:$F$15,Priser!$A$4:$A$15,$AM119)*Y119</f>
        <v>0</v>
      </c>
      <c r="AD119" s="82">
        <f t="shared" si="26"/>
        <v>0</v>
      </c>
      <c r="AE119" s="82">
        <f>IF(AD119&gt;=Priser!$J$5,Priser!$K$5,IF(AD119&gt;=Priser!$J$4,Priser!$K$4))</f>
        <v>0</v>
      </c>
      <c r="AF119" s="82">
        <f>AE119*SUMIFS(Priser!$F$4:$F$15,Priser!$A$4:$A$15,$AM119)*Z119</f>
        <v>0</v>
      </c>
      <c r="AH119" s="52"/>
      <c r="AJ119" s="82">
        <f>IF(Inmatning!F119="",Inmatning!E119,0)/IF(Inmatning!$F$2=Listor!$B$5,I119,1)</f>
        <v>0</v>
      </c>
      <c r="AK119" s="82">
        <f>Inmatning!F119/IF(Inmatning!$F$2=Listor!$B$5,I119,1)</f>
        <v>0</v>
      </c>
      <c r="AM119" s="74">
        <f t="shared" si="20"/>
        <v>1</v>
      </c>
      <c r="AN119" s="82">
        <f>Indata!$B$8</f>
        <v>0</v>
      </c>
    </row>
    <row r="120" spans="3:40" x14ac:dyDescent="0.25">
      <c r="C120" s="82"/>
      <c r="D120" s="80">
        <f t="shared" si="27"/>
        <v>45315</v>
      </c>
      <c r="E120" s="161"/>
      <c r="F120" s="160"/>
      <c r="G120" s="80"/>
      <c r="H120" s="52">
        <f t="shared" si="21"/>
        <v>0</v>
      </c>
      <c r="I120" s="74">
        <f>24+SUMIFS(Listor!$C$22:$C$23,Listor!$B$22:$B$23,Inmatning!D120)</f>
        <v>24</v>
      </c>
      <c r="J120" s="82">
        <f t="shared" si="14"/>
        <v>0</v>
      </c>
      <c r="L120" s="99"/>
      <c r="M120" s="97"/>
      <c r="N120" s="82">
        <f>L120*SUMIFS(Priser!$F$4:$F$15,Priser!$A$4:$A$15,AM120)</f>
        <v>0</v>
      </c>
      <c r="O120" s="82">
        <f t="shared" si="22"/>
        <v>0</v>
      </c>
      <c r="Q120" s="82">
        <f t="shared" si="15"/>
        <v>0</v>
      </c>
      <c r="R120" s="82">
        <f t="shared" si="16"/>
        <v>0</v>
      </c>
      <c r="S120" s="82">
        <f t="shared" si="23"/>
        <v>0</v>
      </c>
      <c r="T120" s="82">
        <f t="shared" si="17"/>
        <v>0</v>
      </c>
      <c r="X120" s="82">
        <f t="shared" si="18"/>
        <v>0</v>
      </c>
      <c r="Y120" s="82">
        <f t="shared" si="24"/>
        <v>0</v>
      </c>
      <c r="Z120" s="82">
        <f t="shared" si="19"/>
        <v>0</v>
      </c>
      <c r="AA120" s="82">
        <f t="shared" si="25"/>
        <v>0</v>
      </c>
      <c r="AB120" s="82">
        <f>IF(AA120&gt;=Priser!$H$5,Priser!$I$5,IF(AA120&gt;=Priser!$H$4,Priser!$I$4))</f>
        <v>0</v>
      </c>
      <c r="AC120" s="82">
        <f>AB120*SUMIFS(Priser!$F$4:$F$15,Priser!$A$4:$A$15,$AM120)*Y120</f>
        <v>0</v>
      </c>
      <c r="AD120" s="82">
        <f t="shared" si="26"/>
        <v>0</v>
      </c>
      <c r="AE120" s="82">
        <f>IF(AD120&gt;=Priser!$J$5,Priser!$K$5,IF(AD120&gt;=Priser!$J$4,Priser!$K$4))</f>
        <v>0</v>
      </c>
      <c r="AF120" s="82">
        <f>AE120*SUMIFS(Priser!$F$4:$F$15,Priser!$A$4:$A$15,$AM120)*Z120</f>
        <v>0</v>
      </c>
      <c r="AH120" s="52"/>
      <c r="AJ120" s="82">
        <f>IF(Inmatning!F120="",Inmatning!E120,0)/IF(Inmatning!$F$2=Listor!$B$5,I120,1)</f>
        <v>0</v>
      </c>
      <c r="AK120" s="82">
        <f>Inmatning!F120/IF(Inmatning!$F$2=Listor!$B$5,I120,1)</f>
        <v>0</v>
      </c>
      <c r="AM120" s="74">
        <f t="shared" si="20"/>
        <v>1</v>
      </c>
      <c r="AN120" s="82">
        <f>Indata!$B$8</f>
        <v>0</v>
      </c>
    </row>
    <row r="121" spans="3:40" x14ac:dyDescent="0.25">
      <c r="C121" s="82"/>
      <c r="D121" s="80">
        <f t="shared" si="27"/>
        <v>45316</v>
      </c>
      <c r="E121" s="161"/>
      <c r="F121" s="160"/>
      <c r="G121" s="80"/>
      <c r="H121" s="52">
        <f t="shared" si="21"/>
        <v>0</v>
      </c>
      <c r="I121" s="74">
        <f>24+SUMIFS(Listor!$C$22:$C$23,Listor!$B$22:$B$23,Inmatning!D121)</f>
        <v>24</v>
      </c>
      <c r="J121" s="82">
        <f t="shared" si="14"/>
        <v>0</v>
      </c>
      <c r="L121" s="99"/>
      <c r="M121" s="97"/>
      <c r="N121" s="82">
        <f>L121*SUMIFS(Priser!$F$4:$F$15,Priser!$A$4:$A$15,AM121)</f>
        <v>0</v>
      </c>
      <c r="O121" s="82">
        <f t="shared" si="22"/>
        <v>0</v>
      </c>
      <c r="Q121" s="82">
        <f t="shared" si="15"/>
        <v>0</v>
      </c>
      <c r="R121" s="82">
        <f t="shared" si="16"/>
        <v>0</v>
      </c>
      <c r="S121" s="82">
        <f t="shared" si="23"/>
        <v>0</v>
      </c>
      <c r="T121" s="82">
        <f t="shared" si="17"/>
        <v>0</v>
      </c>
      <c r="X121" s="82">
        <f t="shared" si="18"/>
        <v>0</v>
      </c>
      <c r="Y121" s="82">
        <f t="shared" si="24"/>
        <v>0</v>
      </c>
      <c r="Z121" s="82">
        <f t="shared" si="19"/>
        <v>0</v>
      </c>
      <c r="AA121" s="82">
        <f t="shared" si="25"/>
        <v>0</v>
      </c>
      <c r="AB121" s="82">
        <f>IF(AA121&gt;=Priser!$H$5,Priser!$I$5,IF(AA121&gt;=Priser!$H$4,Priser!$I$4))</f>
        <v>0</v>
      </c>
      <c r="AC121" s="82">
        <f>AB121*SUMIFS(Priser!$F$4:$F$15,Priser!$A$4:$A$15,$AM121)*Y121</f>
        <v>0</v>
      </c>
      <c r="AD121" s="82">
        <f t="shared" si="26"/>
        <v>0</v>
      </c>
      <c r="AE121" s="82">
        <f>IF(AD121&gt;=Priser!$J$5,Priser!$K$5,IF(AD121&gt;=Priser!$J$4,Priser!$K$4))</f>
        <v>0</v>
      </c>
      <c r="AF121" s="82">
        <f>AE121*SUMIFS(Priser!$F$4:$F$15,Priser!$A$4:$A$15,$AM121)*Z121</f>
        <v>0</v>
      </c>
      <c r="AH121" s="52"/>
      <c r="AJ121" s="82">
        <f>IF(Inmatning!F121="",Inmatning!E121,0)/IF(Inmatning!$F$2=Listor!$B$5,I121,1)</f>
        <v>0</v>
      </c>
      <c r="AK121" s="82">
        <f>Inmatning!F121/IF(Inmatning!$F$2=Listor!$B$5,I121,1)</f>
        <v>0</v>
      </c>
      <c r="AM121" s="74">
        <f t="shared" si="20"/>
        <v>1</v>
      </c>
      <c r="AN121" s="82">
        <f>Indata!$B$8</f>
        <v>0</v>
      </c>
    </row>
    <row r="122" spans="3:40" x14ac:dyDescent="0.25">
      <c r="C122" s="82"/>
      <c r="D122" s="80">
        <f t="shared" si="27"/>
        <v>45317</v>
      </c>
      <c r="E122" s="161"/>
      <c r="F122" s="160"/>
      <c r="G122" s="80"/>
      <c r="H122" s="52">
        <f t="shared" si="21"/>
        <v>0</v>
      </c>
      <c r="I122" s="74">
        <f>24+SUMIFS(Listor!$C$22:$C$23,Listor!$B$22:$B$23,Inmatning!D122)</f>
        <v>24</v>
      </c>
      <c r="J122" s="82">
        <f t="shared" si="14"/>
        <v>0</v>
      </c>
      <c r="L122" s="99"/>
      <c r="M122" s="97"/>
      <c r="N122" s="82">
        <f>L122*SUMIFS(Priser!$F$4:$F$15,Priser!$A$4:$A$15,AM122)</f>
        <v>0</v>
      </c>
      <c r="O122" s="82">
        <f t="shared" si="22"/>
        <v>0</v>
      </c>
      <c r="Q122" s="82">
        <f t="shared" si="15"/>
        <v>0</v>
      </c>
      <c r="R122" s="82">
        <f t="shared" si="16"/>
        <v>0</v>
      </c>
      <c r="S122" s="82">
        <f t="shared" si="23"/>
        <v>0</v>
      </c>
      <c r="T122" s="82">
        <f t="shared" si="17"/>
        <v>0</v>
      </c>
      <c r="X122" s="82">
        <f t="shared" si="18"/>
        <v>0</v>
      </c>
      <c r="Y122" s="82">
        <f t="shared" si="24"/>
        <v>0</v>
      </c>
      <c r="Z122" s="82">
        <f t="shared" si="19"/>
        <v>0</v>
      </c>
      <c r="AA122" s="82">
        <f t="shared" si="25"/>
        <v>0</v>
      </c>
      <c r="AB122" s="82">
        <f>IF(AA122&gt;=Priser!$H$5,Priser!$I$5,IF(AA122&gt;=Priser!$H$4,Priser!$I$4))</f>
        <v>0</v>
      </c>
      <c r="AC122" s="82">
        <f>AB122*SUMIFS(Priser!$F$4:$F$15,Priser!$A$4:$A$15,$AM122)*Y122</f>
        <v>0</v>
      </c>
      <c r="AD122" s="82">
        <f t="shared" si="26"/>
        <v>0</v>
      </c>
      <c r="AE122" s="82">
        <f>IF(AD122&gt;=Priser!$J$5,Priser!$K$5,IF(AD122&gt;=Priser!$J$4,Priser!$K$4))</f>
        <v>0</v>
      </c>
      <c r="AF122" s="82">
        <f>AE122*SUMIFS(Priser!$F$4:$F$15,Priser!$A$4:$A$15,$AM122)*Z122</f>
        <v>0</v>
      </c>
      <c r="AH122" s="52"/>
      <c r="AJ122" s="82">
        <f>IF(Inmatning!F122="",Inmatning!E122,0)/IF(Inmatning!$F$2=Listor!$B$5,I122,1)</f>
        <v>0</v>
      </c>
      <c r="AK122" s="82">
        <f>Inmatning!F122/IF(Inmatning!$F$2=Listor!$B$5,I122,1)</f>
        <v>0</v>
      </c>
      <c r="AM122" s="74">
        <f t="shared" si="20"/>
        <v>1</v>
      </c>
      <c r="AN122" s="82">
        <f>Indata!$B$8</f>
        <v>0</v>
      </c>
    </row>
    <row r="123" spans="3:40" x14ac:dyDescent="0.25">
      <c r="C123" s="82"/>
      <c r="D123" s="80">
        <f t="shared" si="27"/>
        <v>45318</v>
      </c>
      <c r="E123" s="161"/>
      <c r="F123" s="160"/>
      <c r="G123" s="80"/>
      <c r="H123" s="52">
        <f t="shared" si="21"/>
        <v>0</v>
      </c>
      <c r="I123" s="74">
        <f>24+SUMIFS(Listor!$C$22:$C$23,Listor!$B$22:$B$23,Inmatning!D123)</f>
        <v>24</v>
      </c>
      <c r="J123" s="82">
        <f t="shared" si="14"/>
        <v>0</v>
      </c>
      <c r="L123" s="99"/>
      <c r="M123" s="97"/>
      <c r="N123" s="82">
        <f>L123*SUMIFS(Priser!$F$4:$F$15,Priser!$A$4:$A$15,AM123)</f>
        <v>0</v>
      </c>
      <c r="O123" s="82">
        <f t="shared" si="22"/>
        <v>0</v>
      </c>
      <c r="Q123" s="82">
        <f t="shared" si="15"/>
        <v>0</v>
      </c>
      <c r="R123" s="82">
        <f t="shared" si="16"/>
        <v>0</v>
      </c>
      <c r="S123" s="82">
        <f t="shared" si="23"/>
        <v>0</v>
      </c>
      <c r="T123" s="82">
        <f t="shared" si="17"/>
        <v>0</v>
      </c>
      <c r="X123" s="82">
        <f t="shared" si="18"/>
        <v>0</v>
      </c>
      <c r="Y123" s="82">
        <f t="shared" si="24"/>
        <v>0</v>
      </c>
      <c r="Z123" s="82">
        <f t="shared" si="19"/>
        <v>0</v>
      </c>
      <c r="AA123" s="82">
        <f t="shared" si="25"/>
        <v>0</v>
      </c>
      <c r="AB123" s="82">
        <f>IF(AA123&gt;=Priser!$H$5,Priser!$I$5,IF(AA123&gt;=Priser!$H$4,Priser!$I$4))</f>
        <v>0</v>
      </c>
      <c r="AC123" s="82">
        <f>AB123*SUMIFS(Priser!$F$4:$F$15,Priser!$A$4:$A$15,$AM123)*Y123</f>
        <v>0</v>
      </c>
      <c r="AD123" s="82">
        <f t="shared" si="26"/>
        <v>0</v>
      </c>
      <c r="AE123" s="82">
        <f>IF(AD123&gt;=Priser!$J$5,Priser!$K$5,IF(AD123&gt;=Priser!$J$4,Priser!$K$4))</f>
        <v>0</v>
      </c>
      <c r="AF123" s="82">
        <f>AE123*SUMIFS(Priser!$F$4:$F$15,Priser!$A$4:$A$15,$AM123)*Z123</f>
        <v>0</v>
      </c>
      <c r="AH123" s="52"/>
      <c r="AJ123" s="82">
        <f>IF(Inmatning!F123="",Inmatning!E123,0)/IF(Inmatning!$F$2=Listor!$B$5,I123,1)</f>
        <v>0</v>
      </c>
      <c r="AK123" s="82">
        <f>Inmatning!F123/IF(Inmatning!$F$2=Listor!$B$5,I123,1)</f>
        <v>0</v>
      </c>
      <c r="AM123" s="74">
        <f t="shared" si="20"/>
        <v>1</v>
      </c>
      <c r="AN123" s="82">
        <f>Indata!$B$8</f>
        <v>0</v>
      </c>
    </row>
    <row r="124" spans="3:40" x14ac:dyDescent="0.25">
      <c r="C124" s="82"/>
      <c r="D124" s="80">
        <f t="shared" si="27"/>
        <v>45319</v>
      </c>
      <c r="E124" s="161"/>
      <c r="F124" s="160"/>
      <c r="G124" s="80"/>
      <c r="H124" s="52">
        <f t="shared" si="21"/>
        <v>0</v>
      </c>
      <c r="I124" s="74">
        <f>24+SUMIFS(Listor!$C$22:$C$23,Listor!$B$22:$B$23,Inmatning!D124)</f>
        <v>24</v>
      </c>
      <c r="J124" s="82">
        <f t="shared" si="14"/>
        <v>0</v>
      </c>
      <c r="L124" s="99"/>
      <c r="M124" s="97"/>
      <c r="N124" s="82">
        <f>L124*SUMIFS(Priser!$F$4:$F$15,Priser!$A$4:$A$15,AM124)</f>
        <v>0</v>
      </c>
      <c r="O124" s="82">
        <f t="shared" si="22"/>
        <v>0</v>
      </c>
      <c r="Q124" s="82">
        <f t="shared" si="15"/>
        <v>0</v>
      </c>
      <c r="R124" s="82">
        <f t="shared" si="16"/>
        <v>0</v>
      </c>
      <c r="S124" s="82">
        <f t="shared" si="23"/>
        <v>0</v>
      </c>
      <c r="T124" s="82">
        <f t="shared" si="17"/>
        <v>0</v>
      </c>
      <c r="X124" s="82">
        <f t="shared" si="18"/>
        <v>0</v>
      </c>
      <c r="Y124" s="82">
        <f t="shared" si="24"/>
        <v>0</v>
      </c>
      <c r="Z124" s="82">
        <f t="shared" si="19"/>
        <v>0</v>
      </c>
      <c r="AA124" s="82">
        <f t="shared" si="25"/>
        <v>0</v>
      </c>
      <c r="AB124" s="82">
        <f>IF(AA124&gt;=Priser!$H$5,Priser!$I$5,IF(AA124&gt;=Priser!$H$4,Priser!$I$4))</f>
        <v>0</v>
      </c>
      <c r="AC124" s="82">
        <f>AB124*SUMIFS(Priser!$F$4:$F$15,Priser!$A$4:$A$15,$AM124)*Y124</f>
        <v>0</v>
      </c>
      <c r="AD124" s="82">
        <f t="shared" si="26"/>
        <v>0</v>
      </c>
      <c r="AE124" s="82">
        <f>IF(AD124&gt;=Priser!$J$5,Priser!$K$5,IF(AD124&gt;=Priser!$J$4,Priser!$K$4))</f>
        <v>0</v>
      </c>
      <c r="AF124" s="82">
        <f>AE124*SUMIFS(Priser!$F$4:$F$15,Priser!$A$4:$A$15,$AM124)*Z124</f>
        <v>0</v>
      </c>
      <c r="AH124" s="52"/>
      <c r="AJ124" s="82">
        <f>IF(Inmatning!F124="",Inmatning!E124,0)/IF(Inmatning!$F$2=Listor!$B$5,I124,1)</f>
        <v>0</v>
      </c>
      <c r="AK124" s="82">
        <f>Inmatning!F124/IF(Inmatning!$F$2=Listor!$B$5,I124,1)</f>
        <v>0</v>
      </c>
      <c r="AM124" s="74">
        <f t="shared" si="20"/>
        <v>1</v>
      </c>
      <c r="AN124" s="82">
        <f>Indata!$B$8</f>
        <v>0</v>
      </c>
    </row>
    <row r="125" spans="3:40" x14ac:dyDescent="0.25">
      <c r="C125" s="82"/>
      <c r="D125" s="80">
        <f t="shared" si="27"/>
        <v>45320</v>
      </c>
      <c r="E125" s="161"/>
      <c r="F125" s="160"/>
      <c r="G125" s="80"/>
      <c r="H125" s="52">
        <f t="shared" si="21"/>
        <v>0</v>
      </c>
      <c r="I125" s="74">
        <f>24+SUMIFS(Listor!$C$22:$C$23,Listor!$B$22:$B$23,Inmatning!D125)</f>
        <v>24</v>
      </c>
      <c r="J125" s="82">
        <f t="shared" si="14"/>
        <v>0</v>
      </c>
      <c r="L125" s="99"/>
      <c r="M125" s="97"/>
      <c r="N125" s="82">
        <f>L125*SUMIFS(Priser!$F$4:$F$15,Priser!$A$4:$A$15,AM125)</f>
        <v>0</v>
      </c>
      <c r="O125" s="82">
        <f t="shared" si="22"/>
        <v>0</v>
      </c>
      <c r="Q125" s="82">
        <f t="shared" si="15"/>
        <v>0</v>
      </c>
      <c r="R125" s="82">
        <f t="shared" si="16"/>
        <v>0</v>
      </c>
      <c r="S125" s="82">
        <f t="shared" si="23"/>
        <v>0</v>
      </c>
      <c r="T125" s="82">
        <f t="shared" si="17"/>
        <v>0</v>
      </c>
      <c r="X125" s="82">
        <f t="shared" si="18"/>
        <v>0</v>
      </c>
      <c r="Y125" s="82">
        <f t="shared" si="24"/>
        <v>0</v>
      </c>
      <c r="Z125" s="82">
        <f t="shared" si="19"/>
        <v>0</v>
      </c>
      <c r="AA125" s="82">
        <f t="shared" si="25"/>
        <v>0</v>
      </c>
      <c r="AB125" s="82">
        <f>IF(AA125&gt;=Priser!$H$5,Priser!$I$5,IF(AA125&gt;=Priser!$H$4,Priser!$I$4))</f>
        <v>0</v>
      </c>
      <c r="AC125" s="82">
        <f>AB125*SUMIFS(Priser!$F$4:$F$15,Priser!$A$4:$A$15,$AM125)*Y125</f>
        <v>0</v>
      </c>
      <c r="AD125" s="82">
        <f t="shared" si="26"/>
        <v>0</v>
      </c>
      <c r="AE125" s="82">
        <f>IF(AD125&gt;=Priser!$J$5,Priser!$K$5,IF(AD125&gt;=Priser!$J$4,Priser!$K$4))</f>
        <v>0</v>
      </c>
      <c r="AF125" s="82">
        <f>AE125*SUMIFS(Priser!$F$4:$F$15,Priser!$A$4:$A$15,$AM125)*Z125</f>
        <v>0</v>
      </c>
      <c r="AH125" s="52"/>
      <c r="AJ125" s="82">
        <f>IF(Inmatning!F125="",Inmatning!E125,0)/IF(Inmatning!$F$2=Listor!$B$5,I125,1)</f>
        <v>0</v>
      </c>
      <c r="AK125" s="82">
        <f>Inmatning!F125/IF(Inmatning!$F$2=Listor!$B$5,I125,1)</f>
        <v>0</v>
      </c>
      <c r="AM125" s="74">
        <f t="shared" si="20"/>
        <v>1</v>
      </c>
      <c r="AN125" s="82">
        <f>Indata!$B$8</f>
        <v>0</v>
      </c>
    </row>
    <row r="126" spans="3:40" x14ac:dyDescent="0.25">
      <c r="C126" s="82"/>
      <c r="D126" s="80">
        <f t="shared" si="27"/>
        <v>45321</v>
      </c>
      <c r="E126" s="161"/>
      <c r="F126" s="160"/>
      <c r="G126" s="80"/>
      <c r="H126" s="52">
        <f t="shared" si="21"/>
        <v>0</v>
      </c>
      <c r="I126" s="74">
        <f>24+SUMIFS(Listor!$C$22:$C$23,Listor!$B$22:$B$23,Inmatning!D126)</f>
        <v>24</v>
      </c>
      <c r="J126" s="82">
        <f t="shared" si="14"/>
        <v>0</v>
      </c>
      <c r="L126" s="99"/>
      <c r="M126" s="97"/>
      <c r="N126" s="82">
        <f>L126*SUMIFS(Priser!$F$4:$F$15,Priser!$A$4:$A$15,AM126)</f>
        <v>0</v>
      </c>
      <c r="O126" s="82">
        <f t="shared" si="22"/>
        <v>0</v>
      </c>
      <c r="Q126" s="82">
        <f t="shared" si="15"/>
        <v>0</v>
      </c>
      <c r="R126" s="82">
        <f t="shared" si="16"/>
        <v>0</v>
      </c>
      <c r="S126" s="82">
        <f t="shared" si="23"/>
        <v>0</v>
      </c>
      <c r="T126" s="82">
        <f t="shared" si="17"/>
        <v>0</v>
      </c>
      <c r="X126" s="82">
        <f t="shared" si="18"/>
        <v>0</v>
      </c>
      <c r="Y126" s="82">
        <f t="shared" si="24"/>
        <v>0</v>
      </c>
      <c r="Z126" s="82">
        <f t="shared" si="19"/>
        <v>0</v>
      </c>
      <c r="AA126" s="82">
        <f t="shared" si="25"/>
        <v>0</v>
      </c>
      <c r="AB126" s="82">
        <f>IF(AA126&gt;=Priser!$H$5,Priser!$I$5,IF(AA126&gt;=Priser!$H$4,Priser!$I$4))</f>
        <v>0</v>
      </c>
      <c r="AC126" s="82">
        <f>AB126*SUMIFS(Priser!$F$4:$F$15,Priser!$A$4:$A$15,$AM126)*Y126</f>
        <v>0</v>
      </c>
      <c r="AD126" s="82">
        <f t="shared" si="26"/>
        <v>0</v>
      </c>
      <c r="AE126" s="82">
        <f>IF(AD126&gt;=Priser!$J$5,Priser!$K$5,IF(AD126&gt;=Priser!$J$4,Priser!$K$4))</f>
        <v>0</v>
      </c>
      <c r="AF126" s="82">
        <f>AE126*SUMIFS(Priser!$F$4:$F$15,Priser!$A$4:$A$15,$AM126)*Z126</f>
        <v>0</v>
      </c>
      <c r="AH126" s="52"/>
      <c r="AJ126" s="82">
        <f>IF(Inmatning!F126="",Inmatning!E126,0)/IF(Inmatning!$F$2=Listor!$B$5,I126,1)</f>
        <v>0</v>
      </c>
      <c r="AK126" s="82">
        <f>Inmatning!F126/IF(Inmatning!$F$2=Listor!$B$5,I126,1)</f>
        <v>0</v>
      </c>
      <c r="AM126" s="74">
        <f t="shared" si="20"/>
        <v>1</v>
      </c>
      <c r="AN126" s="82">
        <f>Indata!$B$8</f>
        <v>0</v>
      </c>
    </row>
    <row r="127" spans="3:40" x14ac:dyDescent="0.25">
      <c r="C127" s="82"/>
      <c r="D127" s="80">
        <f t="shared" si="27"/>
        <v>45322</v>
      </c>
      <c r="E127" s="161"/>
      <c r="F127" s="160"/>
      <c r="G127" s="80"/>
      <c r="H127" s="52">
        <f t="shared" si="21"/>
        <v>0</v>
      </c>
      <c r="I127" s="74">
        <f>24+SUMIFS(Listor!$C$22:$C$23,Listor!$B$22:$B$23,Inmatning!D127)</f>
        <v>24</v>
      </c>
      <c r="J127" s="82">
        <f t="shared" si="14"/>
        <v>0</v>
      </c>
      <c r="L127" s="99"/>
      <c r="M127" s="97"/>
      <c r="N127" s="82">
        <f>L127*SUMIFS(Priser!$F$4:$F$15,Priser!$A$4:$A$15,AM127)</f>
        <v>0</v>
      </c>
      <c r="O127" s="82">
        <f t="shared" si="22"/>
        <v>0</v>
      </c>
      <c r="Q127" s="82">
        <f t="shared" si="15"/>
        <v>0</v>
      </c>
      <c r="R127" s="82">
        <f t="shared" si="16"/>
        <v>0</v>
      </c>
      <c r="S127" s="82">
        <f t="shared" si="23"/>
        <v>0</v>
      </c>
      <c r="T127" s="82">
        <f t="shared" si="17"/>
        <v>0</v>
      </c>
      <c r="X127" s="82">
        <f t="shared" si="18"/>
        <v>0</v>
      </c>
      <c r="Y127" s="82">
        <f t="shared" si="24"/>
        <v>0</v>
      </c>
      <c r="Z127" s="82">
        <f t="shared" si="19"/>
        <v>0</v>
      </c>
      <c r="AA127" s="82">
        <f t="shared" si="25"/>
        <v>0</v>
      </c>
      <c r="AB127" s="82">
        <f>IF(AA127&gt;=Priser!$H$5,Priser!$I$5,IF(AA127&gt;=Priser!$H$4,Priser!$I$4))</f>
        <v>0</v>
      </c>
      <c r="AC127" s="82">
        <f>AB127*SUMIFS(Priser!$F$4:$F$15,Priser!$A$4:$A$15,$AM127)*Y127</f>
        <v>0</v>
      </c>
      <c r="AD127" s="82">
        <f t="shared" si="26"/>
        <v>0</v>
      </c>
      <c r="AE127" s="82">
        <f>IF(AD127&gt;=Priser!$J$5,Priser!$K$5,IF(AD127&gt;=Priser!$J$4,Priser!$K$4))</f>
        <v>0</v>
      </c>
      <c r="AF127" s="82">
        <f>AE127*SUMIFS(Priser!$F$4:$F$15,Priser!$A$4:$A$15,$AM127)*Z127</f>
        <v>0</v>
      </c>
      <c r="AH127" s="52"/>
      <c r="AJ127" s="82">
        <f>IF(Inmatning!F127="",Inmatning!E127,0)/IF(Inmatning!$F$2=Listor!$B$5,I127,1)</f>
        <v>0</v>
      </c>
      <c r="AK127" s="82">
        <f>Inmatning!F127/IF(Inmatning!$F$2=Listor!$B$5,I127,1)</f>
        <v>0</v>
      </c>
      <c r="AM127" s="74">
        <f t="shared" si="20"/>
        <v>1</v>
      </c>
      <c r="AN127" s="82">
        <f>Indata!$B$8</f>
        <v>0</v>
      </c>
    </row>
    <row r="128" spans="3:40" x14ac:dyDescent="0.25">
      <c r="C128" s="82"/>
      <c r="D128" s="80">
        <f t="shared" si="27"/>
        <v>45323</v>
      </c>
      <c r="E128" s="161"/>
      <c r="F128" s="160"/>
      <c r="G128" s="80"/>
      <c r="H128" s="52">
        <f t="shared" si="21"/>
        <v>0</v>
      </c>
      <c r="I128" s="74">
        <f>24+SUMIFS(Listor!$C$22:$C$23,Listor!$B$22:$B$23,Inmatning!D128)</f>
        <v>24</v>
      </c>
      <c r="J128" s="82">
        <f t="shared" si="14"/>
        <v>0</v>
      </c>
      <c r="L128" s="99"/>
      <c r="M128" s="97"/>
      <c r="N128" s="82">
        <f>L128*SUMIFS(Priser!$F$4:$F$15,Priser!$A$4:$A$15,AM128)</f>
        <v>0</v>
      </c>
      <c r="O128" s="82">
        <f t="shared" si="22"/>
        <v>0</v>
      </c>
      <c r="Q128" s="82">
        <f t="shared" si="15"/>
        <v>0</v>
      </c>
      <c r="R128" s="82">
        <f t="shared" si="16"/>
        <v>0</v>
      </c>
      <c r="S128" s="82">
        <f t="shared" si="23"/>
        <v>0</v>
      </c>
      <c r="T128" s="82">
        <f t="shared" si="17"/>
        <v>0</v>
      </c>
      <c r="X128" s="82">
        <f t="shared" si="18"/>
        <v>0</v>
      </c>
      <c r="Y128" s="82">
        <f t="shared" si="24"/>
        <v>0</v>
      </c>
      <c r="Z128" s="82">
        <f t="shared" si="19"/>
        <v>0</v>
      </c>
      <c r="AA128" s="82">
        <f t="shared" si="25"/>
        <v>0</v>
      </c>
      <c r="AB128" s="82">
        <f>IF(AA128&gt;=Priser!$H$5,Priser!$I$5,IF(AA128&gt;=Priser!$H$4,Priser!$I$4))</f>
        <v>0</v>
      </c>
      <c r="AC128" s="82">
        <f>AB128*SUMIFS(Priser!$F$4:$F$15,Priser!$A$4:$A$15,$AM128)*Y128</f>
        <v>0</v>
      </c>
      <c r="AD128" s="82">
        <f t="shared" si="26"/>
        <v>0</v>
      </c>
      <c r="AE128" s="82">
        <f>IF(AD128&gt;=Priser!$J$5,Priser!$K$5,IF(AD128&gt;=Priser!$J$4,Priser!$K$4))</f>
        <v>0</v>
      </c>
      <c r="AF128" s="82">
        <f>AE128*SUMIFS(Priser!$F$4:$F$15,Priser!$A$4:$A$15,$AM128)*Z128</f>
        <v>0</v>
      </c>
      <c r="AH128" s="52"/>
      <c r="AJ128" s="82">
        <f>IF(Inmatning!F128="",Inmatning!E128,0)/IF(Inmatning!$F$2=Listor!$B$5,I128,1)</f>
        <v>0</v>
      </c>
      <c r="AK128" s="82">
        <f>Inmatning!F128/IF(Inmatning!$F$2=Listor!$B$5,I128,1)</f>
        <v>0</v>
      </c>
      <c r="AM128" s="74">
        <f t="shared" si="20"/>
        <v>2</v>
      </c>
      <c r="AN128" s="82">
        <f>Indata!$B$8</f>
        <v>0</v>
      </c>
    </row>
    <row r="129" spans="3:40" x14ac:dyDescent="0.25">
      <c r="C129" s="82"/>
      <c r="D129" s="80">
        <f t="shared" si="27"/>
        <v>45324</v>
      </c>
      <c r="E129" s="161"/>
      <c r="F129" s="160"/>
      <c r="G129" s="80"/>
      <c r="H129" s="52">
        <f t="shared" si="21"/>
        <v>0</v>
      </c>
      <c r="I129" s="74">
        <f>24+SUMIFS(Listor!$C$22:$C$23,Listor!$B$22:$B$23,Inmatning!D129)</f>
        <v>24</v>
      </c>
      <c r="J129" s="82">
        <f t="shared" si="14"/>
        <v>0</v>
      </c>
      <c r="L129" s="99"/>
      <c r="M129" s="97"/>
      <c r="N129" s="82">
        <f>L129*SUMIFS(Priser!$F$4:$F$15,Priser!$A$4:$A$15,AM129)</f>
        <v>0</v>
      </c>
      <c r="O129" s="82">
        <f t="shared" si="22"/>
        <v>0</v>
      </c>
      <c r="Q129" s="82">
        <f t="shared" si="15"/>
        <v>0</v>
      </c>
      <c r="R129" s="82">
        <f t="shared" si="16"/>
        <v>0</v>
      </c>
      <c r="S129" s="82">
        <f t="shared" si="23"/>
        <v>0</v>
      </c>
      <c r="T129" s="82">
        <f t="shared" si="17"/>
        <v>0</v>
      </c>
      <c r="X129" s="82">
        <f t="shared" si="18"/>
        <v>0</v>
      </c>
      <c r="Y129" s="82">
        <f t="shared" si="24"/>
        <v>0</v>
      </c>
      <c r="Z129" s="82">
        <f t="shared" si="19"/>
        <v>0</v>
      </c>
      <c r="AA129" s="82">
        <f t="shared" si="25"/>
        <v>0</v>
      </c>
      <c r="AB129" s="82">
        <f>IF(AA129&gt;=Priser!$H$5,Priser!$I$5,IF(AA129&gt;=Priser!$H$4,Priser!$I$4))</f>
        <v>0</v>
      </c>
      <c r="AC129" s="82">
        <f>AB129*SUMIFS(Priser!$F$4:$F$15,Priser!$A$4:$A$15,$AM129)*Y129</f>
        <v>0</v>
      </c>
      <c r="AD129" s="82">
        <f t="shared" si="26"/>
        <v>0</v>
      </c>
      <c r="AE129" s="82">
        <f>IF(AD129&gt;=Priser!$J$5,Priser!$K$5,IF(AD129&gt;=Priser!$J$4,Priser!$K$4))</f>
        <v>0</v>
      </c>
      <c r="AF129" s="82">
        <f>AE129*SUMIFS(Priser!$F$4:$F$15,Priser!$A$4:$A$15,$AM129)*Z129</f>
        <v>0</v>
      </c>
      <c r="AH129" s="52"/>
      <c r="AJ129" s="82">
        <f>IF(Inmatning!F129="",Inmatning!E129,0)/IF(Inmatning!$F$2=Listor!$B$5,I129,1)</f>
        <v>0</v>
      </c>
      <c r="AK129" s="82">
        <f>Inmatning!F129/IF(Inmatning!$F$2=Listor!$B$5,I129,1)</f>
        <v>0</v>
      </c>
      <c r="AM129" s="74">
        <f t="shared" si="20"/>
        <v>2</v>
      </c>
      <c r="AN129" s="82">
        <f>Indata!$B$8</f>
        <v>0</v>
      </c>
    </row>
    <row r="130" spans="3:40" x14ac:dyDescent="0.25">
      <c r="C130" s="82"/>
      <c r="D130" s="80">
        <f t="shared" si="27"/>
        <v>45325</v>
      </c>
      <c r="E130" s="161"/>
      <c r="F130" s="160"/>
      <c r="G130" s="80"/>
      <c r="H130" s="52">
        <f t="shared" si="21"/>
        <v>0</v>
      </c>
      <c r="I130" s="74">
        <f>24+SUMIFS(Listor!$C$22:$C$23,Listor!$B$22:$B$23,Inmatning!D130)</f>
        <v>24</v>
      </c>
      <c r="J130" s="82">
        <f t="shared" si="14"/>
        <v>0</v>
      </c>
      <c r="L130" s="99"/>
      <c r="M130" s="97"/>
      <c r="N130" s="82">
        <f>L130*SUMIFS(Priser!$F$4:$F$15,Priser!$A$4:$A$15,AM130)</f>
        <v>0</v>
      </c>
      <c r="O130" s="82">
        <f t="shared" si="22"/>
        <v>0</v>
      </c>
      <c r="Q130" s="82">
        <f t="shared" si="15"/>
        <v>0</v>
      </c>
      <c r="R130" s="82">
        <f t="shared" si="16"/>
        <v>0</v>
      </c>
      <c r="S130" s="82">
        <f t="shared" si="23"/>
        <v>0</v>
      </c>
      <c r="T130" s="82">
        <f t="shared" si="17"/>
        <v>0</v>
      </c>
      <c r="X130" s="82">
        <f t="shared" si="18"/>
        <v>0</v>
      </c>
      <c r="Y130" s="82">
        <f t="shared" si="24"/>
        <v>0</v>
      </c>
      <c r="Z130" s="82">
        <f t="shared" si="19"/>
        <v>0</v>
      </c>
      <c r="AA130" s="82">
        <f t="shared" si="25"/>
        <v>0</v>
      </c>
      <c r="AB130" s="82">
        <f>IF(AA130&gt;=Priser!$H$5,Priser!$I$5,IF(AA130&gt;=Priser!$H$4,Priser!$I$4))</f>
        <v>0</v>
      </c>
      <c r="AC130" s="82">
        <f>AB130*SUMIFS(Priser!$F$4:$F$15,Priser!$A$4:$A$15,$AM130)*Y130</f>
        <v>0</v>
      </c>
      <c r="AD130" s="82">
        <f t="shared" si="26"/>
        <v>0</v>
      </c>
      <c r="AE130" s="82">
        <f>IF(AD130&gt;=Priser!$J$5,Priser!$K$5,IF(AD130&gt;=Priser!$J$4,Priser!$K$4))</f>
        <v>0</v>
      </c>
      <c r="AF130" s="82">
        <f>AE130*SUMIFS(Priser!$F$4:$F$15,Priser!$A$4:$A$15,$AM130)*Z130</f>
        <v>0</v>
      </c>
      <c r="AH130" s="52"/>
      <c r="AJ130" s="82">
        <f>IF(Inmatning!F130="",Inmatning!E130,0)/IF(Inmatning!$F$2=Listor!$B$5,I130,1)</f>
        <v>0</v>
      </c>
      <c r="AK130" s="82">
        <f>Inmatning!F130/IF(Inmatning!$F$2=Listor!$B$5,I130,1)</f>
        <v>0</v>
      </c>
      <c r="AM130" s="74">
        <f t="shared" si="20"/>
        <v>2</v>
      </c>
      <c r="AN130" s="82">
        <f>Indata!$B$8</f>
        <v>0</v>
      </c>
    </row>
    <row r="131" spans="3:40" x14ac:dyDescent="0.25">
      <c r="C131" s="82"/>
      <c r="D131" s="80">
        <f t="shared" si="27"/>
        <v>45326</v>
      </c>
      <c r="E131" s="161"/>
      <c r="F131" s="160"/>
      <c r="G131" s="80"/>
      <c r="H131" s="52">
        <f t="shared" si="21"/>
        <v>0</v>
      </c>
      <c r="I131" s="74">
        <f>24+SUMIFS(Listor!$C$22:$C$23,Listor!$B$22:$B$23,Inmatning!D131)</f>
        <v>24</v>
      </c>
      <c r="J131" s="82">
        <f t="shared" si="14"/>
        <v>0</v>
      </c>
      <c r="L131" s="99"/>
      <c r="M131" s="97"/>
      <c r="N131" s="82">
        <f>L131*SUMIFS(Priser!$F$4:$F$15,Priser!$A$4:$A$15,AM131)</f>
        <v>0</v>
      </c>
      <c r="O131" s="82">
        <f t="shared" si="22"/>
        <v>0</v>
      </c>
      <c r="Q131" s="82">
        <f t="shared" si="15"/>
        <v>0</v>
      </c>
      <c r="R131" s="82">
        <f t="shared" si="16"/>
        <v>0</v>
      </c>
      <c r="S131" s="82">
        <f t="shared" si="23"/>
        <v>0</v>
      </c>
      <c r="T131" s="82">
        <f t="shared" si="17"/>
        <v>0</v>
      </c>
      <c r="X131" s="82">
        <f t="shared" si="18"/>
        <v>0</v>
      </c>
      <c r="Y131" s="82">
        <f t="shared" si="24"/>
        <v>0</v>
      </c>
      <c r="Z131" s="82">
        <f t="shared" si="19"/>
        <v>0</v>
      </c>
      <c r="AA131" s="82">
        <f t="shared" si="25"/>
        <v>0</v>
      </c>
      <c r="AB131" s="82">
        <f>IF(AA131&gt;=Priser!$H$5,Priser!$I$5,IF(AA131&gt;=Priser!$H$4,Priser!$I$4))</f>
        <v>0</v>
      </c>
      <c r="AC131" s="82">
        <f>AB131*SUMIFS(Priser!$F$4:$F$15,Priser!$A$4:$A$15,$AM131)*Y131</f>
        <v>0</v>
      </c>
      <c r="AD131" s="82">
        <f t="shared" si="26"/>
        <v>0</v>
      </c>
      <c r="AE131" s="82">
        <f>IF(AD131&gt;=Priser!$J$5,Priser!$K$5,IF(AD131&gt;=Priser!$J$4,Priser!$K$4))</f>
        <v>0</v>
      </c>
      <c r="AF131" s="82">
        <f>AE131*SUMIFS(Priser!$F$4:$F$15,Priser!$A$4:$A$15,$AM131)*Z131</f>
        <v>0</v>
      </c>
      <c r="AH131" s="52"/>
      <c r="AJ131" s="82">
        <f>IF(Inmatning!F131="",Inmatning!E131,0)/IF(Inmatning!$F$2=Listor!$B$5,I131,1)</f>
        <v>0</v>
      </c>
      <c r="AK131" s="82">
        <f>Inmatning!F131/IF(Inmatning!$F$2=Listor!$B$5,I131,1)</f>
        <v>0</v>
      </c>
      <c r="AM131" s="74">
        <f t="shared" si="20"/>
        <v>2</v>
      </c>
      <c r="AN131" s="82">
        <f>Indata!$B$8</f>
        <v>0</v>
      </c>
    </row>
    <row r="132" spans="3:40" x14ac:dyDescent="0.25">
      <c r="C132" s="82"/>
      <c r="D132" s="80">
        <f t="shared" si="27"/>
        <v>45327</v>
      </c>
      <c r="E132" s="161"/>
      <c r="F132" s="160"/>
      <c r="G132" s="80"/>
      <c r="H132" s="52">
        <f t="shared" si="21"/>
        <v>0</v>
      </c>
      <c r="I132" s="74">
        <f>24+SUMIFS(Listor!$C$22:$C$23,Listor!$B$22:$B$23,Inmatning!D132)</f>
        <v>24</v>
      </c>
      <c r="J132" s="82">
        <f t="shared" si="14"/>
        <v>0</v>
      </c>
      <c r="L132" s="99"/>
      <c r="M132" s="97"/>
      <c r="N132" s="82">
        <f>L132*SUMIFS(Priser!$F$4:$F$15,Priser!$A$4:$A$15,AM132)</f>
        <v>0</v>
      </c>
      <c r="O132" s="82">
        <f t="shared" si="22"/>
        <v>0</v>
      </c>
      <c r="Q132" s="82">
        <f t="shared" si="15"/>
        <v>0</v>
      </c>
      <c r="R132" s="82">
        <f t="shared" si="16"/>
        <v>0</v>
      </c>
      <c r="S132" s="82">
        <f t="shared" si="23"/>
        <v>0</v>
      </c>
      <c r="T132" s="82">
        <f t="shared" si="17"/>
        <v>0</v>
      </c>
      <c r="X132" s="82">
        <f t="shared" si="18"/>
        <v>0</v>
      </c>
      <c r="Y132" s="82">
        <f t="shared" si="24"/>
        <v>0</v>
      </c>
      <c r="Z132" s="82">
        <f t="shared" si="19"/>
        <v>0</v>
      </c>
      <c r="AA132" s="82">
        <f t="shared" si="25"/>
        <v>0</v>
      </c>
      <c r="AB132" s="82">
        <f>IF(AA132&gt;=Priser!$H$5,Priser!$I$5,IF(AA132&gt;=Priser!$H$4,Priser!$I$4))</f>
        <v>0</v>
      </c>
      <c r="AC132" s="82">
        <f>AB132*SUMIFS(Priser!$F$4:$F$15,Priser!$A$4:$A$15,$AM132)*Y132</f>
        <v>0</v>
      </c>
      <c r="AD132" s="82">
        <f t="shared" si="26"/>
        <v>0</v>
      </c>
      <c r="AE132" s="82">
        <f>IF(AD132&gt;=Priser!$J$5,Priser!$K$5,IF(AD132&gt;=Priser!$J$4,Priser!$K$4))</f>
        <v>0</v>
      </c>
      <c r="AF132" s="82">
        <f>AE132*SUMIFS(Priser!$F$4:$F$15,Priser!$A$4:$A$15,$AM132)*Z132</f>
        <v>0</v>
      </c>
      <c r="AH132" s="52"/>
      <c r="AJ132" s="82">
        <f>IF(Inmatning!F132="",Inmatning!E132,0)/IF(Inmatning!$F$2=Listor!$B$5,I132,1)</f>
        <v>0</v>
      </c>
      <c r="AK132" s="82">
        <f>Inmatning!F132/IF(Inmatning!$F$2=Listor!$B$5,I132,1)</f>
        <v>0</v>
      </c>
      <c r="AM132" s="74">
        <f t="shared" si="20"/>
        <v>2</v>
      </c>
      <c r="AN132" s="82">
        <f>Indata!$B$8</f>
        <v>0</v>
      </c>
    </row>
    <row r="133" spans="3:40" x14ac:dyDescent="0.25">
      <c r="C133" s="82"/>
      <c r="D133" s="80">
        <f t="shared" si="27"/>
        <v>45328</v>
      </c>
      <c r="E133" s="161"/>
      <c r="F133" s="160"/>
      <c r="G133" s="80"/>
      <c r="H133" s="52">
        <f t="shared" si="21"/>
        <v>0</v>
      </c>
      <c r="I133" s="74">
        <f>24+SUMIFS(Listor!$C$22:$C$23,Listor!$B$22:$B$23,Inmatning!D133)</f>
        <v>24</v>
      </c>
      <c r="J133" s="82">
        <f t="shared" ref="J133:J196" si="28">SUM(AJ133:AK133)</f>
        <v>0</v>
      </c>
      <c r="L133" s="99"/>
      <c r="M133" s="97"/>
      <c r="N133" s="82">
        <f>L133*SUMIFS(Priser!$F$4:$F$15,Priser!$A$4:$A$15,AM133)</f>
        <v>0</v>
      </c>
      <c r="O133" s="82">
        <f t="shared" si="22"/>
        <v>0</v>
      </c>
      <c r="Q133" s="82">
        <f t="shared" ref="Q133:Q196" si="29">B$7</f>
        <v>0</v>
      </c>
      <c r="R133" s="82">
        <f t="shared" ref="R133:R196" si="30">SUMIFS($B$9:$B$20,$C$9:$C$20,AM133)</f>
        <v>0</v>
      </c>
      <c r="S133" s="82">
        <f t="shared" si="23"/>
        <v>0</v>
      </c>
      <c r="T133" s="82">
        <f t="shared" ref="T133:T196" si="31">SUM(Q133:S133)</f>
        <v>0</v>
      </c>
      <c r="X133" s="82">
        <f t="shared" ref="X133:X196" si="32">MAX(J133-T133,0)</f>
        <v>0</v>
      </c>
      <c r="Y133" s="82">
        <f t="shared" si="24"/>
        <v>0</v>
      </c>
      <c r="Z133" s="82">
        <f t="shared" ref="Z133:Z196" si="33">MAX(J133-AN133,0)</f>
        <v>0</v>
      </c>
      <c r="AA133" s="82">
        <f t="shared" si="25"/>
        <v>0</v>
      </c>
      <c r="AB133" s="82">
        <f>IF(AA133&gt;=Priser!$H$5,Priser!$I$5,IF(AA133&gt;=Priser!$H$4,Priser!$I$4))</f>
        <v>0</v>
      </c>
      <c r="AC133" s="82">
        <f>AB133*SUMIFS(Priser!$F$4:$F$15,Priser!$A$4:$A$15,$AM133)*Y133</f>
        <v>0</v>
      </c>
      <c r="AD133" s="82">
        <f t="shared" si="26"/>
        <v>0</v>
      </c>
      <c r="AE133" s="82">
        <f>IF(AD133&gt;=Priser!$J$5,Priser!$K$5,IF(AD133&gt;=Priser!$J$4,Priser!$K$4))</f>
        <v>0</v>
      </c>
      <c r="AF133" s="82">
        <f>AE133*SUMIFS(Priser!$F$4:$F$15,Priser!$A$4:$A$15,$AM133)*Z133</f>
        <v>0</v>
      </c>
      <c r="AH133" s="52"/>
      <c r="AJ133" s="82">
        <f>IF(Inmatning!F133="",Inmatning!E133,0)/IF(Inmatning!$F$2=Listor!$B$5,I133,1)</f>
        <v>0</v>
      </c>
      <c r="AK133" s="82">
        <f>Inmatning!F133/IF(Inmatning!$F$2=Listor!$B$5,I133,1)</f>
        <v>0</v>
      </c>
      <c r="AM133" s="74">
        <f t="shared" ref="AM133:AM196" si="34">MONTH(D133)</f>
        <v>2</v>
      </c>
      <c r="AN133" s="82">
        <f>Indata!$B$8</f>
        <v>0</v>
      </c>
    </row>
    <row r="134" spans="3:40" x14ac:dyDescent="0.25">
      <c r="C134" s="82"/>
      <c r="D134" s="80">
        <f t="shared" si="27"/>
        <v>45329</v>
      </c>
      <c r="E134" s="161"/>
      <c r="F134" s="160"/>
      <c r="G134" s="80"/>
      <c r="H134" s="52">
        <f t="shared" ref="H134:H197" si="35">J134*I134</f>
        <v>0</v>
      </c>
      <c r="I134" s="74">
        <f>24+SUMIFS(Listor!$C$22:$C$23,Listor!$B$22:$B$23,Inmatning!D134)</f>
        <v>24</v>
      </c>
      <c r="J134" s="82">
        <f t="shared" si="28"/>
        <v>0</v>
      </c>
      <c r="L134" s="99"/>
      <c r="M134" s="97"/>
      <c r="N134" s="82">
        <f>L134*SUMIFS(Priser!$F$4:$F$15,Priser!$A$4:$A$15,AM134)</f>
        <v>0</v>
      </c>
      <c r="O134" s="82">
        <f t="shared" ref="O134:O197" si="36">AC134+AF134</f>
        <v>0</v>
      </c>
      <c r="Q134" s="82">
        <f t="shared" si="29"/>
        <v>0</v>
      </c>
      <c r="R134" s="82">
        <f t="shared" si="30"/>
        <v>0</v>
      </c>
      <c r="S134" s="82">
        <f t="shared" ref="S134:S197" si="37">L134</f>
        <v>0</v>
      </c>
      <c r="T134" s="82">
        <f t="shared" si="31"/>
        <v>0</v>
      </c>
      <c r="X134" s="82">
        <f t="shared" si="32"/>
        <v>0</v>
      </c>
      <c r="Y134" s="82">
        <f t="shared" ref="Y134:Y196" si="38">X134-Z134</f>
        <v>0</v>
      </c>
      <c r="Z134" s="82">
        <f t="shared" si="33"/>
        <v>0</v>
      </c>
      <c r="AA134" s="82">
        <f t="shared" ref="AA134:AA197" si="39">COUNTIFS(Y134,"&gt;0")+IF(AM134=AM133,AA133,0)</f>
        <v>0</v>
      </c>
      <c r="AB134" s="82">
        <f>IF(AA134&gt;=Priser!$H$5,Priser!$I$5,IF(AA134&gt;=Priser!$H$4,Priser!$I$4))</f>
        <v>0</v>
      </c>
      <c r="AC134" s="82">
        <f>AB134*SUMIFS(Priser!$F$4:$F$15,Priser!$A$4:$A$15,$AM134)*Y134</f>
        <v>0</v>
      </c>
      <c r="AD134" s="82">
        <f t="shared" ref="AD134:AD197" si="40">COUNTIFS(Z134,"&gt;0")+IF(AM134=AM133,AD133,0)</f>
        <v>0</v>
      </c>
      <c r="AE134" s="82">
        <f>IF(AD134&gt;=Priser!$J$5,Priser!$K$5,IF(AD134&gt;=Priser!$J$4,Priser!$K$4))</f>
        <v>0</v>
      </c>
      <c r="AF134" s="82">
        <f>AE134*SUMIFS(Priser!$F$4:$F$15,Priser!$A$4:$A$15,$AM134)*Z134</f>
        <v>0</v>
      </c>
      <c r="AH134" s="52"/>
      <c r="AJ134" s="82">
        <f>IF(Inmatning!F134="",Inmatning!E134,0)/IF(Inmatning!$F$2=Listor!$B$5,I134,1)</f>
        <v>0</v>
      </c>
      <c r="AK134" s="82">
        <f>Inmatning!F134/IF(Inmatning!$F$2=Listor!$B$5,I134,1)</f>
        <v>0</v>
      </c>
      <c r="AM134" s="74">
        <f t="shared" si="34"/>
        <v>2</v>
      </c>
      <c r="AN134" s="82">
        <f>Indata!$B$8</f>
        <v>0</v>
      </c>
    </row>
    <row r="135" spans="3:40" x14ac:dyDescent="0.25">
      <c r="C135" s="82"/>
      <c r="D135" s="80">
        <f t="shared" ref="D135:D198" si="41">D134+1</f>
        <v>45330</v>
      </c>
      <c r="E135" s="161"/>
      <c r="F135" s="160"/>
      <c r="G135" s="80"/>
      <c r="H135" s="52">
        <f t="shared" si="35"/>
        <v>0</v>
      </c>
      <c r="I135" s="74">
        <f>24+SUMIFS(Listor!$C$22:$C$23,Listor!$B$22:$B$23,Inmatning!D135)</f>
        <v>24</v>
      </c>
      <c r="J135" s="82">
        <f t="shared" si="28"/>
        <v>0</v>
      </c>
      <c r="L135" s="99"/>
      <c r="M135" s="97"/>
      <c r="N135" s="82">
        <f>L135*SUMIFS(Priser!$F$4:$F$15,Priser!$A$4:$A$15,AM135)</f>
        <v>0</v>
      </c>
      <c r="O135" s="82">
        <f t="shared" si="36"/>
        <v>0</v>
      </c>
      <c r="Q135" s="82">
        <f t="shared" si="29"/>
        <v>0</v>
      </c>
      <c r="R135" s="82">
        <f t="shared" si="30"/>
        <v>0</v>
      </c>
      <c r="S135" s="82">
        <f t="shared" si="37"/>
        <v>0</v>
      </c>
      <c r="T135" s="82">
        <f t="shared" si="31"/>
        <v>0</v>
      </c>
      <c r="X135" s="82">
        <f t="shared" si="32"/>
        <v>0</v>
      </c>
      <c r="Y135" s="82">
        <f t="shared" si="38"/>
        <v>0</v>
      </c>
      <c r="Z135" s="82">
        <f t="shared" si="33"/>
        <v>0</v>
      </c>
      <c r="AA135" s="82">
        <f t="shared" si="39"/>
        <v>0</v>
      </c>
      <c r="AB135" s="82">
        <f>IF(AA135&gt;=Priser!$H$5,Priser!$I$5,IF(AA135&gt;=Priser!$H$4,Priser!$I$4))</f>
        <v>0</v>
      </c>
      <c r="AC135" s="82">
        <f>AB135*SUMIFS(Priser!$F$4:$F$15,Priser!$A$4:$A$15,$AM135)*Y135</f>
        <v>0</v>
      </c>
      <c r="AD135" s="82">
        <f t="shared" si="40"/>
        <v>0</v>
      </c>
      <c r="AE135" s="82">
        <f>IF(AD135&gt;=Priser!$J$5,Priser!$K$5,IF(AD135&gt;=Priser!$J$4,Priser!$K$4))</f>
        <v>0</v>
      </c>
      <c r="AF135" s="82">
        <f>AE135*SUMIFS(Priser!$F$4:$F$15,Priser!$A$4:$A$15,$AM135)*Z135</f>
        <v>0</v>
      </c>
      <c r="AH135" s="52"/>
      <c r="AJ135" s="82">
        <f>IF(Inmatning!F135="",Inmatning!E135,0)/IF(Inmatning!$F$2=Listor!$B$5,I135,1)</f>
        <v>0</v>
      </c>
      <c r="AK135" s="82">
        <f>Inmatning!F135/IF(Inmatning!$F$2=Listor!$B$5,I135,1)</f>
        <v>0</v>
      </c>
      <c r="AM135" s="74">
        <f t="shared" si="34"/>
        <v>2</v>
      </c>
      <c r="AN135" s="82">
        <f>Indata!$B$8</f>
        <v>0</v>
      </c>
    </row>
    <row r="136" spans="3:40" x14ac:dyDescent="0.25">
      <c r="C136" s="82"/>
      <c r="D136" s="80">
        <f t="shared" si="41"/>
        <v>45331</v>
      </c>
      <c r="E136" s="161"/>
      <c r="F136" s="160"/>
      <c r="G136" s="80"/>
      <c r="H136" s="52">
        <f t="shared" si="35"/>
        <v>0</v>
      </c>
      <c r="I136" s="74">
        <f>24+SUMIFS(Listor!$C$22:$C$23,Listor!$B$22:$B$23,Inmatning!D136)</f>
        <v>24</v>
      </c>
      <c r="J136" s="82">
        <f t="shared" si="28"/>
        <v>0</v>
      </c>
      <c r="L136" s="99"/>
      <c r="M136" s="97"/>
      <c r="N136" s="82">
        <f>L136*SUMIFS(Priser!$F$4:$F$15,Priser!$A$4:$A$15,AM136)</f>
        <v>0</v>
      </c>
      <c r="O136" s="82">
        <f t="shared" si="36"/>
        <v>0</v>
      </c>
      <c r="Q136" s="82">
        <f t="shared" si="29"/>
        <v>0</v>
      </c>
      <c r="R136" s="82">
        <f t="shared" si="30"/>
        <v>0</v>
      </c>
      <c r="S136" s="82">
        <f t="shared" si="37"/>
        <v>0</v>
      </c>
      <c r="T136" s="82">
        <f t="shared" si="31"/>
        <v>0</v>
      </c>
      <c r="X136" s="82">
        <f t="shared" si="32"/>
        <v>0</v>
      </c>
      <c r="Y136" s="82">
        <f t="shared" si="38"/>
        <v>0</v>
      </c>
      <c r="Z136" s="82">
        <f t="shared" si="33"/>
        <v>0</v>
      </c>
      <c r="AA136" s="82">
        <f t="shared" si="39"/>
        <v>0</v>
      </c>
      <c r="AB136" s="82">
        <f>IF(AA136&gt;=Priser!$H$5,Priser!$I$5,IF(AA136&gt;=Priser!$H$4,Priser!$I$4))</f>
        <v>0</v>
      </c>
      <c r="AC136" s="82">
        <f>AB136*SUMIFS(Priser!$F$4:$F$15,Priser!$A$4:$A$15,$AM136)*Y136</f>
        <v>0</v>
      </c>
      <c r="AD136" s="82">
        <f t="shared" si="40"/>
        <v>0</v>
      </c>
      <c r="AE136" s="82">
        <f>IF(AD136&gt;=Priser!$J$5,Priser!$K$5,IF(AD136&gt;=Priser!$J$4,Priser!$K$4))</f>
        <v>0</v>
      </c>
      <c r="AF136" s="82">
        <f>AE136*SUMIFS(Priser!$F$4:$F$15,Priser!$A$4:$A$15,$AM136)*Z136</f>
        <v>0</v>
      </c>
      <c r="AH136" s="52"/>
      <c r="AJ136" s="82">
        <f>IF(Inmatning!F136="",Inmatning!E136,0)/IF(Inmatning!$F$2=Listor!$B$5,I136,1)</f>
        <v>0</v>
      </c>
      <c r="AK136" s="82">
        <f>Inmatning!F136/IF(Inmatning!$F$2=Listor!$B$5,I136,1)</f>
        <v>0</v>
      </c>
      <c r="AM136" s="74">
        <f t="shared" si="34"/>
        <v>2</v>
      </c>
      <c r="AN136" s="82">
        <f>Indata!$B$8</f>
        <v>0</v>
      </c>
    </row>
    <row r="137" spans="3:40" x14ac:dyDescent="0.25">
      <c r="C137" s="82"/>
      <c r="D137" s="80">
        <f t="shared" si="41"/>
        <v>45332</v>
      </c>
      <c r="E137" s="161"/>
      <c r="F137" s="160"/>
      <c r="G137" s="80"/>
      <c r="H137" s="52">
        <f t="shared" si="35"/>
        <v>0</v>
      </c>
      <c r="I137" s="74">
        <f>24+SUMIFS(Listor!$C$22:$C$23,Listor!$B$22:$B$23,Inmatning!D137)</f>
        <v>24</v>
      </c>
      <c r="J137" s="82">
        <f t="shared" si="28"/>
        <v>0</v>
      </c>
      <c r="L137" s="99"/>
      <c r="M137" s="97"/>
      <c r="N137" s="82">
        <f>L137*SUMIFS(Priser!$F$4:$F$15,Priser!$A$4:$A$15,AM137)</f>
        <v>0</v>
      </c>
      <c r="O137" s="82">
        <f t="shared" si="36"/>
        <v>0</v>
      </c>
      <c r="Q137" s="82">
        <f t="shared" si="29"/>
        <v>0</v>
      </c>
      <c r="R137" s="82">
        <f t="shared" si="30"/>
        <v>0</v>
      </c>
      <c r="S137" s="82">
        <f t="shared" si="37"/>
        <v>0</v>
      </c>
      <c r="T137" s="82">
        <f t="shared" si="31"/>
        <v>0</v>
      </c>
      <c r="X137" s="82">
        <f t="shared" si="32"/>
        <v>0</v>
      </c>
      <c r="Y137" s="82">
        <f t="shared" si="38"/>
        <v>0</v>
      </c>
      <c r="Z137" s="82">
        <f t="shared" si="33"/>
        <v>0</v>
      </c>
      <c r="AA137" s="82">
        <f t="shared" si="39"/>
        <v>0</v>
      </c>
      <c r="AB137" s="82">
        <f>IF(AA137&gt;=Priser!$H$5,Priser!$I$5,IF(AA137&gt;=Priser!$H$4,Priser!$I$4))</f>
        <v>0</v>
      </c>
      <c r="AC137" s="82">
        <f>AB137*SUMIFS(Priser!$F$4:$F$15,Priser!$A$4:$A$15,$AM137)*Y137</f>
        <v>0</v>
      </c>
      <c r="AD137" s="82">
        <f t="shared" si="40"/>
        <v>0</v>
      </c>
      <c r="AE137" s="82">
        <f>IF(AD137&gt;=Priser!$J$5,Priser!$K$5,IF(AD137&gt;=Priser!$J$4,Priser!$K$4))</f>
        <v>0</v>
      </c>
      <c r="AF137" s="82">
        <f>AE137*SUMIFS(Priser!$F$4:$F$15,Priser!$A$4:$A$15,$AM137)*Z137</f>
        <v>0</v>
      </c>
      <c r="AH137" s="52"/>
      <c r="AJ137" s="82">
        <f>IF(Inmatning!F137="",Inmatning!E137,0)/IF(Inmatning!$F$2=Listor!$B$5,I137,1)</f>
        <v>0</v>
      </c>
      <c r="AK137" s="82">
        <f>Inmatning!F137/IF(Inmatning!$F$2=Listor!$B$5,I137,1)</f>
        <v>0</v>
      </c>
      <c r="AM137" s="74">
        <f t="shared" si="34"/>
        <v>2</v>
      </c>
      <c r="AN137" s="82">
        <f>Indata!$B$8</f>
        <v>0</v>
      </c>
    </row>
    <row r="138" spans="3:40" x14ac:dyDescent="0.25">
      <c r="C138" s="82"/>
      <c r="D138" s="80">
        <f t="shared" si="41"/>
        <v>45333</v>
      </c>
      <c r="E138" s="161"/>
      <c r="F138" s="160"/>
      <c r="G138" s="80"/>
      <c r="H138" s="52">
        <f t="shared" si="35"/>
        <v>0</v>
      </c>
      <c r="I138" s="74">
        <f>24+SUMIFS(Listor!$C$22:$C$23,Listor!$B$22:$B$23,Inmatning!D138)</f>
        <v>24</v>
      </c>
      <c r="J138" s="82">
        <f t="shared" si="28"/>
        <v>0</v>
      </c>
      <c r="L138" s="99"/>
      <c r="M138" s="97"/>
      <c r="N138" s="82">
        <f>L138*SUMIFS(Priser!$F$4:$F$15,Priser!$A$4:$A$15,AM138)</f>
        <v>0</v>
      </c>
      <c r="O138" s="82">
        <f t="shared" si="36"/>
        <v>0</v>
      </c>
      <c r="Q138" s="82">
        <f t="shared" si="29"/>
        <v>0</v>
      </c>
      <c r="R138" s="82">
        <f t="shared" si="30"/>
        <v>0</v>
      </c>
      <c r="S138" s="82">
        <f t="shared" si="37"/>
        <v>0</v>
      </c>
      <c r="T138" s="82">
        <f t="shared" si="31"/>
        <v>0</v>
      </c>
      <c r="X138" s="82">
        <f t="shared" si="32"/>
        <v>0</v>
      </c>
      <c r="Y138" s="82">
        <f t="shared" si="38"/>
        <v>0</v>
      </c>
      <c r="Z138" s="82">
        <f t="shared" si="33"/>
        <v>0</v>
      </c>
      <c r="AA138" s="82">
        <f t="shared" si="39"/>
        <v>0</v>
      </c>
      <c r="AB138" s="82">
        <f>IF(AA138&gt;=Priser!$H$5,Priser!$I$5,IF(AA138&gt;=Priser!$H$4,Priser!$I$4))</f>
        <v>0</v>
      </c>
      <c r="AC138" s="82">
        <f>AB138*SUMIFS(Priser!$F$4:$F$15,Priser!$A$4:$A$15,$AM138)*Y138</f>
        <v>0</v>
      </c>
      <c r="AD138" s="82">
        <f t="shared" si="40"/>
        <v>0</v>
      </c>
      <c r="AE138" s="82">
        <f>IF(AD138&gt;=Priser!$J$5,Priser!$K$5,IF(AD138&gt;=Priser!$J$4,Priser!$K$4))</f>
        <v>0</v>
      </c>
      <c r="AF138" s="82">
        <f>AE138*SUMIFS(Priser!$F$4:$F$15,Priser!$A$4:$A$15,$AM138)*Z138</f>
        <v>0</v>
      </c>
      <c r="AH138" s="52"/>
      <c r="AJ138" s="82">
        <f>IF(Inmatning!F138="",Inmatning!E138,0)/IF(Inmatning!$F$2=Listor!$B$5,I138,1)</f>
        <v>0</v>
      </c>
      <c r="AK138" s="82">
        <f>Inmatning!F138/IF(Inmatning!$F$2=Listor!$B$5,I138,1)</f>
        <v>0</v>
      </c>
      <c r="AM138" s="74">
        <f t="shared" si="34"/>
        <v>2</v>
      </c>
      <c r="AN138" s="82">
        <f>Indata!$B$8</f>
        <v>0</v>
      </c>
    </row>
    <row r="139" spans="3:40" x14ac:dyDescent="0.25">
      <c r="C139" s="82"/>
      <c r="D139" s="80">
        <f t="shared" si="41"/>
        <v>45334</v>
      </c>
      <c r="E139" s="161"/>
      <c r="F139" s="160"/>
      <c r="G139" s="80"/>
      <c r="H139" s="52">
        <f t="shared" si="35"/>
        <v>0</v>
      </c>
      <c r="I139" s="74">
        <f>24+SUMIFS(Listor!$C$22:$C$23,Listor!$B$22:$B$23,Inmatning!D139)</f>
        <v>24</v>
      </c>
      <c r="J139" s="82">
        <f t="shared" si="28"/>
        <v>0</v>
      </c>
      <c r="L139" s="99"/>
      <c r="M139" s="97"/>
      <c r="N139" s="82">
        <f>L139*SUMIFS(Priser!$F$4:$F$15,Priser!$A$4:$A$15,AM139)</f>
        <v>0</v>
      </c>
      <c r="O139" s="82">
        <f t="shared" si="36"/>
        <v>0</v>
      </c>
      <c r="Q139" s="82">
        <f t="shared" si="29"/>
        <v>0</v>
      </c>
      <c r="R139" s="82">
        <f t="shared" si="30"/>
        <v>0</v>
      </c>
      <c r="S139" s="82">
        <f t="shared" si="37"/>
        <v>0</v>
      </c>
      <c r="T139" s="82">
        <f t="shared" si="31"/>
        <v>0</v>
      </c>
      <c r="X139" s="82">
        <f t="shared" si="32"/>
        <v>0</v>
      </c>
      <c r="Y139" s="82">
        <f t="shared" si="38"/>
        <v>0</v>
      </c>
      <c r="Z139" s="82">
        <f t="shared" si="33"/>
        <v>0</v>
      </c>
      <c r="AA139" s="82">
        <f t="shared" si="39"/>
        <v>0</v>
      </c>
      <c r="AB139" s="82">
        <f>IF(AA139&gt;=Priser!$H$5,Priser!$I$5,IF(AA139&gt;=Priser!$H$4,Priser!$I$4))</f>
        <v>0</v>
      </c>
      <c r="AC139" s="82">
        <f>AB139*SUMIFS(Priser!$F$4:$F$15,Priser!$A$4:$A$15,$AM139)*Y139</f>
        <v>0</v>
      </c>
      <c r="AD139" s="82">
        <f t="shared" si="40"/>
        <v>0</v>
      </c>
      <c r="AE139" s="82">
        <f>IF(AD139&gt;=Priser!$J$5,Priser!$K$5,IF(AD139&gt;=Priser!$J$4,Priser!$K$4))</f>
        <v>0</v>
      </c>
      <c r="AF139" s="82">
        <f>AE139*SUMIFS(Priser!$F$4:$F$15,Priser!$A$4:$A$15,$AM139)*Z139</f>
        <v>0</v>
      </c>
      <c r="AH139" s="52"/>
      <c r="AJ139" s="82">
        <f>IF(Inmatning!F139="",Inmatning!E139,0)/IF(Inmatning!$F$2=Listor!$B$5,I139,1)</f>
        <v>0</v>
      </c>
      <c r="AK139" s="82">
        <f>Inmatning!F139/IF(Inmatning!$F$2=Listor!$B$5,I139,1)</f>
        <v>0</v>
      </c>
      <c r="AM139" s="74">
        <f t="shared" si="34"/>
        <v>2</v>
      </c>
      <c r="AN139" s="82">
        <f>Indata!$B$8</f>
        <v>0</v>
      </c>
    </row>
    <row r="140" spans="3:40" x14ac:dyDescent="0.25">
      <c r="C140" s="82"/>
      <c r="D140" s="80">
        <f t="shared" si="41"/>
        <v>45335</v>
      </c>
      <c r="E140" s="161"/>
      <c r="F140" s="160"/>
      <c r="G140" s="80"/>
      <c r="H140" s="52">
        <f t="shared" si="35"/>
        <v>0</v>
      </c>
      <c r="I140" s="74">
        <f>24+SUMIFS(Listor!$C$22:$C$23,Listor!$B$22:$B$23,Inmatning!D140)</f>
        <v>24</v>
      </c>
      <c r="J140" s="82">
        <f t="shared" si="28"/>
        <v>0</v>
      </c>
      <c r="L140" s="99"/>
      <c r="M140" s="97"/>
      <c r="N140" s="82">
        <f>L140*SUMIFS(Priser!$F$4:$F$15,Priser!$A$4:$A$15,AM140)</f>
        <v>0</v>
      </c>
      <c r="O140" s="82">
        <f t="shared" si="36"/>
        <v>0</v>
      </c>
      <c r="Q140" s="82">
        <f t="shared" si="29"/>
        <v>0</v>
      </c>
      <c r="R140" s="82">
        <f t="shared" si="30"/>
        <v>0</v>
      </c>
      <c r="S140" s="82">
        <f t="shared" si="37"/>
        <v>0</v>
      </c>
      <c r="T140" s="82">
        <f t="shared" si="31"/>
        <v>0</v>
      </c>
      <c r="X140" s="82">
        <f t="shared" si="32"/>
        <v>0</v>
      </c>
      <c r="Y140" s="82">
        <f t="shared" si="38"/>
        <v>0</v>
      </c>
      <c r="Z140" s="82">
        <f t="shared" si="33"/>
        <v>0</v>
      </c>
      <c r="AA140" s="82">
        <f t="shared" si="39"/>
        <v>0</v>
      </c>
      <c r="AB140" s="82">
        <f>IF(AA140&gt;=Priser!$H$5,Priser!$I$5,IF(AA140&gt;=Priser!$H$4,Priser!$I$4))</f>
        <v>0</v>
      </c>
      <c r="AC140" s="82">
        <f>AB140*SUMIFS(Priser!$F$4:$F$15,Priser!$A$4:$A$15,$AM140)*Y140</f>
        <v>0</v>
      </c>
      <c r="AD140" s="82">
        <f t="shared" si="40"/>
        <v>0</v>
      </c>
      <c r="AE140" s="82">
        <f>IF(AD140&gt;=Priser!$J$5,Priser!$K$5,IF(AD140&gt;=Priser!$J$4,Priser!$K$4))</f>
        <v>0</v>
      </c>
      <c r="AF140" s="82">
        <f>AE140*SUMIFS(Priser!$F$4:$F$15,Priser!$A$4:$A$15,$AM140)*Z140</f>
        <v>0</v>
      </c>
      <c r="AH140" s="52"/>
      <c r="AJ140" s="82">
        <f>IF(Inmatning!F140="",Inmatning!E140,0)/IF(Inmatning!$F$2=Listor!$B$5,I140,1)</f>
        <v>0</v>
      </c>
      <c r="AK140" s="82">
        <f>Inmatning!F140/IF(Inmatning!$F$2=Listor!$B$5,I140,1)</f>
        <v>0</v>
      </c>
      <c r="AM140" s="74">
        <f t="shared" si="34"/>
        <v>2</v>
      </c>
      <c r="AN140" s="82">
        <f>Indata!$B$8</f>
        <v>0</v>
      </c>
    </row>
    <row r="141" spans="3:40" x14ac:dyDescent="0.25">
      <c r="C141" s="82"/>
      <c r="D141" s="80">
        <f t="shared" si="41"/>
        <v>45336</v>
      </c>
      <c r="E141" s="161"/>
      <c r="F141" s="160"/>
      <c r="G141" s="80"/>
      <c r="H141" s="52">
        <f t="shared" si="35"/>
        <v>0</v>
      </c>
      <c r="I141" s="74">
        <f>24+SUMIFS(Listor!$C$22:$C$23,Listor!$B$22:$B$23,Inmatning!D141)</f>
        <v>24</v>
      </c>
      <c r="J141" s="82">
        <f t="shared" si="28"/>
        <v>0</v>
      </c>
      <c r="L141" s="99"/>
      <c r="M141" s="97"/>
      <c r="N141" s="82">
        <f>L141*SUMIFS(Priser!$F$4:$F$15,Priser!$A$4:$A$15,AM141)</f>
        <v>0</v>
      </c>
      <c r="O141" s="82">
        <f t="shared" si="36"/>
        <v>0</v>
      </c>
      <c r="Q141" s="82">
        <f t="shared" si="29"/>
        <v>0</v>
      </c>
      <c r="R141" s="82">
        <f t="shared" si="30"/>
        <v>0</v>
      </c>
      <c r="S141" s="82">
        <f t="shared" si="37"/>
        <v>0</v>
      </c>
      <c r="T141" s="82">
        <f t="shared" si="31"/>
        <v>0</v>
      </c>
      <c r="X141" s="82">
        <f t="shared" si="32"/>
        <v>0</v>
      </c>
      <c r="Y141" s="82">
        <f t="shared" si="38"/>
        <v>0</v>
      </c>
      <c r="Z141" s="82">
        <f t="shared" si="33"/>
        <v>0</v>
      </c>
      <c r="AA141" s="82">
        <f t="shared" si="39"/>
        <v>0</v>
      </c>
      <c r="AB141" s="82">
        <f>IF(AA141&gt;=Priser!$H$5,Priser!$I$5,IF(AA141&gt;=Priser!$H$4,Priser!$I$4))</f>
        <v>0</v>
      </c>
      <c r="AC141" s="82">
        <f>AB141*SUMIFS(Priser!$F$4:$F$15,Priser!$A$4:$A$15,$AM141)*Y141</f>
        <v>0</v>
      </c>
      <c r="AD141" s="82">
        <f t="shared" si="40"/>
        <v>0</v>
      </c>
      <c r="AE141" s="82">
        <f>IF(AD141&gt;=Priser!$J$5,Priser!$K$5,IF(AD141&gt;=Priser!$J$4,Priser!$K$4))</f>
        <v>0</v>
      </c>
      <c r="AF141" s="82">
        <f>AE141*SUMIFS(Priser!$F$4:$F$15,Priser!$A$4:$A$15,$AM141)*Z141</f>
        <v>0</v>
      </c>
      <c r="AH141" s="52"/>
      <c r="AJ141" s="82">
        <f>IF(Inmatning!F141="",Inmatning!E141,0)/IF(Inmatning!$F$2=Listor!$B$5,I141,1)</f>
        <v>0</v>
      </c>
      <c r="AK141" s="82">
        <f>Inmatning!F141/IF(Inmatning!$F$2=Listor!$B$5,I141,1)</f>
        <v>0</v>
      </c>
      <c r="AM141" s="74">
        <f t="shared" si="34"/>
        <v>2</v>
      </c>
      <c r="AN141" s="82">
        <f>Indata!$B$8</f>
        <v>0</v>
      </c>
    </row>
    <row r="142" spans="3:40" x14ac:dyDescent="0.25">
      <c r="C142" s="82"/>
      <c r="D142" s="80">
        <f t="shared" si="41"/>
        <v>45337</v>
      </c>
      <c r="E142" s="161"/>
      <c r="F142" s="160"/>
      <c r="G142" s="80"/>
      <c r="H142" s="52">
        <f t="shared" si="35"/>
        <v>0</v>
      </c>
      <c r="I142" s="74">
        <f>24+SUMIFS(Listor!$C$22:$C$23,Listor!$B$22:$B$23,Inmatning!D142)</f>
        <v>24</v>
      </c>
      <c r="J142" s="82">
        <f t="shared" si="28"/>
        <v>0</v>
      </c>
      <c r="L142" s="99"/>
      <c r="M142" s="97"/>
      <c r="N142" s="82">
        <f>L142*SUMIFS(Priser!$F$4:$F$15,Priser!$A$4:$A$15,AM142)</f>
        <v>0</v>
      </c>
      <c r="O142" s="82">
        <f t="shared" si="36"/>
        <v>0</v>
      </c>
      <c r="Q142" s="82">
        <f t="shared" si="29"/>
        <v>0</v>
      </c>
      <c r="R142" s="82">
        <f t="shared" si="30"/>
        <v>0</v>
      </c>
      <c r="S142" s="82">
        <f t="shared" si="37"/>
        <v>0</v>
      </c>
      <c r="T142" s="82">
        <f t="shared" si="31"/>
        <v>0</v>
      </c>
      <c r="X142" s="82">
        <f t="shared" si="32"/>
        <v>0</v>
      </c>
      <c r="Y142" s="82">
        <f t="shared" si="38"/>
        <v>0</v>
      </c>
      <c r="Z142" s="82">
        <f t="shared" si="33"/>
        <v>0</v>
      </c>
      <c r="AA142" s="82">
        <f t="shared" si="39"/>
        <v>0</v>
      </c>
      <c r="AB142" s="82">
        <f>IF(AA142&gt;=Priser!$H$5,Priser!$I$5,IF(AA142&gt;=Priser!$H$4,Priser!$I$4))</f>
        <v>0</v>
      </c>
      <c r="AC142" s="82">
        <f>AB142*SUMIFS(Priser!$F$4:$F$15,Priser!$A$4:$A$15,$AM142)*Y142</f>
        <v>0</v>
      </c>
      <c r="AD142" s="82">
        <f t="shared" si="40"/>
        <v>0</v>
      </c>
      <c r="AE142" s="82">
        <f>IF(AD142&gt;=Priser!$J$5,Priser!$K$5,IF(AD142&gt;=Priser!$J$4,Priser!$K$4))</f>
        <v>0</v>
      </c>
      <c r="AF142" s="82">
        <f>AE142*SUMIFS(Priser!$F$4:$F$15,Priser!$A$4:$A$15,$AM142)*Z142</f>
        <v>0</v>
      </c>
      <c r="AH142" s="52"/>
      <c r="AJ142" s="82">
        <f>IF(Inmatning!F142="",Inmatning!E142,0)/IF(Inmatning!$F$2=Listor!$B$5,I142,1)</f>
        <v>0</v>
      </c>
      <c r="AK142" s="82">
        <f>Inmatning!F142/IF(Inmatning!$F$2=Listor!$B$5,I142,1)</f>
        <v>0</v>
      </c>
      <c r="AM142" s="74">
        <f t="shared" si="34"/>
        <v>2</v>
      </c>
      <c r="AN142" s="82">
        <f>Indata!$B$8</f>
        <v>0</v>
      </c>
    </row>
    <row r="143" spans="3:40" x14ac:dyDescent="0.25">
      <c r="C143" s="82"/>
      <c r="D143" s="80">
        <f t="shared" si="41"/>
        <v>45338</v>
      </c>
      <c r="E143" s="161"/>
      <c r="F143" s="160"/>
      <c r="G143" s="80"/>
      <c r="H143" s="52">
        <f t="shared" si="35"/>
        <v>0</v>
      </c>
      <c r="I143" s="74">
        <f>24+SUMIFS(Listor!$C$22:$C$23,Listor!$B$22:$B$23,Inmatning!D143)</f>
        <v>24</v>
      </c>
      <c r="J143" s="82">
        <f t="shared" si="28"/>
        <v>0</v>
      </c>
      <c r="L143" s="99"/>
      <c r="M143" s="97"/>
      <c r="N143" s="82">
        <f>L143*SUMIFS(Priser!$F$4:$F$15,Priser!$A$4:$A$15,AM143)</f>
        <v>0</v>
      </c>
      <c r="O143" s="82">
        <f t="shared" si="36"/>
        <v>0</v>
      </c>
      <c r="Q143" s="82">
        <f t="shared" si="29"/>
        <v>0</v>
      </c>
      <c r="R143" s="82">
        <f t="shared" si="30"/>
        <v>0</v>
      </c>
      <c r="S143" s="82">
        <f t="shared" si="37"/>
        <v>0</v>
      </c>
      <c r="T143" s="82">
        <f t="shared" si="31"/>
        <v>0</v>
      </c>
      <c r="X143" s="82">
        <f t="shared" si="32"/>
        <v>0</v>
      </c>
      <c r="Y143" s="82">
        <f t="shared" si="38"/>
        <v>0</v>
      </c>
      <c r="Z143" s="82">
        <f t="shared" si="33"/>
        <v>0</v>
      </c>
      <c r="AA143" s="82">
        <f t="shared" si="39"/>
        <v>0</v>
      </c>
      <c r="AB143" s="82">
        <f>IF(AA143&gt;=Priser!$H$5,Priser!$I$5,IF(AA143&gt;=Priser!$H$4,Priser!$I$4))</f>
        <v>0</v>
      </c>
      <c r="AC143" s="82">
        <f>AB143*SUMIFS(Priser!$F$4:$F$15,Priser!$A$4:$A$15,$AM143)*Y143</f>
        <v>0</v>
      </c>
      <c r="AD143" s="82">
        <f t="shared" si="40"/>
        <v>0</v>
      </c>
      <c r="AE143" s="82">
        <f>IF(AD143&gt;=Priser!$J$5,Priser!$K$5,IF(AD143&gt;=Priser!$J$4,Priser!$K$4))</f>
        <v>0</v>
      </c>
      <c r="AF143" s="82">
        <f>AE143*SUMIFS(Priser!$F$4:$F$15,Priser!$A$4:$A$15,$AM143)*Z143</f>
        <v>0</v>
      </c>
      <c r="AH143" s="52"/>
      <c r="AJ143" s="82">
        <f>IF(Inmatning!F143="",Inmatning!E143,0)/IF(Inmatning!$F$2=Listor!$B$5,I143,1)</f>
        <v>0</v>
      </c>
      <c r="AK143" s="82">
        <f>Inmatning!F143/IF(Inmatning!$F$2=Listor!$B$5,I143,1)</f>
        <v>0</v>
      </c>
      <c r="AM143" s="74">
        <f t="shared" si="34"/>
        <v>2</v>
      </c>
      <c r="AN143" s="82">
        <f>Indata!$B$8</f>
        <v>0</v>
      </c>
    </row>
    <row r="144" spans="3:40" x14ac:dyDescent="0.25">
      <c r="C144" s="82"/>
      <c r="D144" s="80">
        <f t="shared" si="41"/>
        <v>45339</v>
      </c>
      <c r="E144" s="161"/>
      <c r="F144" s="160"/>
      <c r="G144" s="80"/>
      <c r="H144" s="52">
        <f t="shared" si="35"/>
        <v>0</v>
      </c>
      <c r="I144" s="74">
        <f>24+SUMIFS(Listor!$C$22:$C$23,Listor!$B$22:$B$23,Inmatning!D144)</f>
        <v>24</v>
      </c>
      <c r="J144" s="82">
        <f t="shared" si="28"/>
        <v>0</v>
      </c>
      <c r="L144" s="99"/>
      <c r="M144" s="97"/>
      <c r="N144" s="82">
        <f>L144*SUMIFS(Priser!$F$4:$F$15,Priser!$A$4:$A$15,AM144)</f>
        <v>0</v>
      </c>
      <c r="O144" s="82">
        <f t="shared" si="36"/>
        <v>0</v>
      </c>
      <c r="Q144" s="82">
        <f t="shared" si="29"/>
        <v>0</v>
      </c>
      <c r="R144" s="82">
        <f t="shared" si="30"/>
        <v>0</v>
      </c>
      <c r="S144" s="82">
        <f t="shared" si="37"/>
        <v>0</v>
      </c>
      <c r="T144" s="82">
        <f t="shared" si="31"/>
        <v>0</v>
      </c>
      <c r="X144" s="82">
        <f t="shared" si="32"/>
        <v>0</v>
      </c>
      <c r="Y144" s="82">
        <f t="shared" si="38"/>
        <v>0</v>
      </c>
      <c r="Z144" s="82">
        <f t="shared" si="33"/>
        <v>0</v>
      </c>
      <c r="AA144" s="82">
        <f t="shared" si="39"/>
        <v>0</v>
      </c>
      <c r="AB144" s="82">
        <f>IF(AA144&gt;=Priser!$H$5,Priser!$I$5,IF(AA144&gt;=Priser!$H$4,Priser!$I$4))</f>
        <v>0</v>
      </c>
      <c r="AC144" s="82">
        <f>AB144*SUMIFS(Priser!$F$4:$F$15,Priser!$A$4:$A$15,$AM144)*Y144</f>
        <v>0</v>
      </c>
      <c r="AD144" s="82">
        <f t="shared" si="40"/>
        <v>0</v>
      </c>
      <c r="AE144" s="82">
        <f>IF(AD144&gt;=Priser!$J$5,Priser!$K$5,IF(AD144&gt;=Priser!$J$4,Priser!$K$4))</f>
        <v>0</v>
      </c>
      <c r="AF144" s="82">
        <f>AE144*SUMIFS(Priser!$F$4:$F$15,Priser!$A$4:$A$15,$AM144)*Z144</f>
        <v>0</v>
      </c>
      <c r="AH144" s="52"/>
      <c r="AJ144" s="82">
        <f>IF(Inmatning!F144="",Inmatning!E144,0)/IF(Inmatning!$F$2=Listor!$B$5,I144,1)</f>
        <v>0</v>
      </c>
      <c r="AK144" s="82">
        <f>Inmatning!F144/IF(Inmatning!$F$2=Listor!$B$5,I144,1)</f>
        <v>0</v>
      </c>
      <c r="AM144" s="74">
        <f t="shared" si="34"/>
        <v>2</v>
      </c>
      <c r="AN144" s="82">
        <f>Indata!$B$8</f>
        <v>0</v>
      </c>
    </row>
    <row r="145" spans="3:40" x14ac:dyDescent="0.25">
      <c r="C145" s="82"/>
      <c r="D145" s="80">
        <f t="shared" si="41"/>
        <v>45340</v>
      </c>
      <c r="E145" s="161"/>
      <c r="F145" s="160"/>
      <c r="G145" s="80"/>
      <c r="H145" s="52">
        <f t="shared" si="35"/>
        <v>0</v>
      </c>
      <c r="I145" s="74">
        <f>24+SUMIFS(Listor!$C$22:$C$23,Listor!$B$22:$B$23,Inmatning!D145)</f>
        <v>24</v>
      </c>
      <c r="J145" s="82">
        <f t="shared" si="28"/>
        <v>0</v>
      </c>
      <c r="L145" s="99"/>
      <c r="M145" s="97"/>
      <c r="N145" s="82">
        <f>L145*SUMIFS(Priser!$F$4:$F$15,Priser!$A$4:$A$15,AM145)</f>
        <v>0</v>
      </c>
      <c r="O145" s="82">
        <f t="shared" si="36"/>
        <v>0</v>
      </c>
      <c r="Q145" s="82">
        <f t="shared" si="29"/>
        <v>0</v>
      </c>
      <c r="R145" s="82">
        <f t="shared" si="30"/>
        <v>0</v>
      </c>
      <c r="S145" s="82">
        <f t="shared" si="37"/>
        <v>0</v>
      </c>
      <c r="T145" s="82">
        <f t="shared" si="31"/>
        <v>0</v>
      </c>
      <c r="X145" s="82">
        <f t="shared" si="32"/>
        <v>0</v>
      </c>
      <c r="Y145" s="82">
        <f t="shared" si="38"/>
        <v>0</v>
      </c>
      <c r="Z145" s="82">
        <f t="shared" si="33"/>
        <v>0</v>
      </c>
      <c r="AA145" s="82">
        <f t="shared" si="39"/>
        <v>0</v>
      </c>
      <c r="AB145" s="82">
        <f>IF(AA145&gt;=Priser!$H$5,Priser!$I$5,IF(AA145&gt;=Priser!$H$4,Priser!$I$4))</f>
        <v>0</v>
      </c>
      <c r="AC145" s="82">
        <f>AB145*SUMIFS(Priser!$F$4:$F$15,Priser!$A$4:$A$15,$AM145)*Y145</f>
        <v>0</v>
      </c>
      <c r="AD145" s="82">
        <f t="shared" si="40"/>
        <v>0</v>
      </c>
      <c r="AE145" s="82">
        <f>IF(AD145&gt;=Priser!$J$5,Priser!$K$5,IF(AD145&gt;=Priser!$J$4,Priser!$K$4))</f>
        <v>0</v>
      </c>
      <c r="AF145" s="82">
        <f>AE145*SUMIFS(Priser!$F$4:$F$15,Priser!$A$4:$A$15,$AM145)*Z145</f>
        <v>0</v>
      </c>
      <c r="AH145" s="52"/>
      <c r="AJ145" s="82">
        <f>IF(Inmatning!F145="",Inmatning!E145,0)/IF(Inmatning!$F$2=Listor!$B$5,I145,1)</f>
        <v>0</v>
      </c>
      <c r="AK145" s="82">
        <f>Inmatning!F145/IF(Inmatning!$F$2=Listor!$B$5,I145,1)</f>
        <v>0</v>
      </c>
      <c r="AM145" s="74">
        <f t="shared" si="34"/>
        <v>2</v>
      </c>
      <c r="AN145" s="82">
        <f>Indata!$B$8</f>
        <v>0</v>
      </c>
    </row>
    <row r="146" spans="3:40" x14ac:dyDescent="0.25">
      <c r="C146" s="82"/>
      <c r="D146" s="80">
        <f t="shared" si="41"/>
        <v>45341</v>
      </c>
      <c r="E146" s="161"/>
      <c r="F146" s="160"/>
      <c r="G146" s="80"/>
      <c r="H146" s="52">
        <f t="shared" si="35"/>
        <v>0</v>
      </c>
      <c r="I146" s="74">
        <f>24+SUMIFS(Listor!$C$22:$C$23,Listor!$B$22:$B$23,Inmatning!D146)</f>
        <v>24</v>
      </c>
      <c r="J146" s="82">
        <f t="shared" si="28"/>
        <v>0</v>
      </c>
      <c r="L146" s="99"/>
      <c r="M146" s="97"/>
      <c r="N146" s="82">
        <f>L146*SUMIFS(Priser!$F$4:$F$15,Priser!$A$4:$A$15,AM146)</f>
        <v>0</v>
      </c>
      <c r="O146" s="82">
        <f t="shared" si="36"/>
        <v>0</v>
      </c>
      <c r="Q146" s="82">
        <f t="shared" si="29"/>
        <v>0</v>
      </c>
      <c r="R146" s="82">
        <f t="shared" si="30"/>
        <v>0</v>
      </c>
      <c r="S146" s="82">
        <f t="shared" si="37"/>
        <v>0</v>
      </c>
      <c r="T146" s="82">
        <f t="shared" si="31"/>
        <v>0</v>
      </c>
      <c r="X146" s="82">
        <f t="shared" si="32"/>
        <v>0</v>
      </c>
      <c r="Y146" s="82">
        <f t="shared" si="38"/>
        <v>0</v>
      </c>
      <c r="Z146" s="82">
        <f t="shared" si="33"/>
        <v>0</v>
      </c>
      <c r="AA146" s="82">
        <f t="shared" si="39"/>
        <v>0</v>
      </c>
      <c r="AB146" s="82">
        <f>IF(AA146&gt;=Priser!$H$5,Priser!$I$5,IF(AA146&gt;=Priser!$H$4,Priser!$I$4))</f>
        <v>0</v>
      </c>
      <c r="AC146" s="82">
        <f>AB146*SUMIFS(Priser!$F$4:$F$15,Priser!$A$4:$A$15,$AM146)*Y146</f>
        <v>0</v>
      </c>
      <c r="AD146" s="82">
        <f t="shared" si="40"/>
        <v>0</v>
      </c>
      <c r="AE146" s="82">
        <f>IF(AD146&gt;=Priser!$J$5,Priser!$K$5,IF(AD146&gt;=Priser!$J$4,Priser!$K$4))</f>
        <v>0</v>
      </c>
      <c r="AF146" s="82">
        <f>AE146*SUMIFS(Priser!$F$4:$F$15,Priser!$A$4:$A$15,$AM146)*Z146</f>
        <v>0</v>
      </c>
      <c r="AH146" s="52"/>
      <c r="AJ146" s="82">
        <f>IF(Inmatning!F146="",Inmatning!E146,0)/IF(Inmatning!$F$2=Listor!$B$5,I146,1)</f>
        <v>0</v>
      </c>
      <c r="AK146" s="82">
        <f>Inmatning!F146/IF(Inmatning!$F$2=Listor!$B$5,I146,1)</f>
        <v>0</v>
      </c>
      <c r="AM146" s="74">
        <f t="shared" si="34"/>
        <v>2</v>
      </c>
      <c r="AN146" s="82">
        <f>Indata!$B$8</f>
        <v>0</v>
      </c>
    </row>
    <row r="147" spans="3:40" x14ac:dyDescent="0.25">
      <c r="C147" s="82"/>
      <c r="D147" s="80">
        <f t="shared" si="41"/>
        <v>45342</v>
      </c>
      <c r="E147" s="161"/>
      <c r="F147" s="160"/>
      <c r="G147" s="80"/>
      <c r="H147" s="52">
        <f t="shared" si="35"/>
        <v>0</v>
      </c>
      <c r="I147" s="74">
        <f>24+SUMIFS(Listor!$C$22:$C$23,Listor!$B$22:$B$23,Inmatning!D147)</f>
        <v>24</v>
      </c>
      <c r="J147" s="82">
        <f t="shared" si="28"/>
        <v>0</v>
      </c>
      <c r="L147" s="99"/>
      <c r="M147" s="97"/>
      <c r="N147" s="82">
        <f>L147*SUMIFS(Priser!$F$4:$F$15,Priser!$A$4:$A$15,AM147)</f>
        <v>0</v>
      </c>
      <c r="O147" s="82">
        <f t="shared" si="36"/>
        <v>0</v>
      </c>
      <c r="Q147" s="82">
        <f t="shared" si="29"/>
        <v>0</v>
      </c>
      <c r="R147" s="82">
        <f t="shared" si="30"/>
        <v>0</v>
      </c>
      <c r="S147" s="82">
        <f t="shared" si="37"/>
        <v>0</v>
      </c>
      <c r="T147" s="82">
        <f t="shared" si="31"/>
        <v>0</v>
      </c>
      <c r="X147" s="82">
        <f t="shared" si="32"/>
        <v>0</v>
      </c>
      <c r="Y147" s="82">
        <f t="shared" si="38"/>
        <v>0</v>
      </c>
      <c r="Z147" s="82">
        <f t="shared" si="33"/>
        <v>0</v>
      </c>
      <c r="AA147" s="82">
        <f t="shared" si="39"/>
        <v>0</v>
      </c>
      <c r="AB147" s="82">
        <f>IF(AA147&gt;=Priser!$H$5,Priser!$I$5,IF(AA147&gt;=Priser!$H$4,Priser!$I$4))</f>
        <v>0</v>
      </c>
      <c r="AC147" s="82">
        <f>AB147*SUMIFS(Priser!$F$4:$F$15,Priser!$A$4:$A$15,$AM147)*Y147</f>
        <v>0</v>
      </c>
      <c r="AD147" s="82">
        <f t="shared" si="40"/>
        <v>0</v>
      </c>
      <c r="AE147" s="82">
        <f>IF(AD147&gt;=Priser!$J$5,Priser!$K$5,IF(AD147&gt;=Priser!$J$4,Priser!$K$4))</f>
        <v>0</v>
      </c>
      <c r="AF147" s="82">
        <f>AE147*SUMIFS(Priser!$F$4:$F$15,Priser!$A$4:$A$15,$AM147)*Z147</f>
        <v>0</v>
      </c>
      <c r="AH147" s="52"/>
      <c r="AJ147" s="82">
        <f>IF(Inmatning!F147="",Inmatning!E147,0)/IF(Inmatning!$F$2=Listor!$B$5,I147,1)</f>
        <v>0</v>
      </c>
      <c r="AK147" s="82">
        <f>Inmatning!F147/IF(Inmatning!$F$2=Listor!$B$5,I147,1)</f>
        <v>0</v>
      </c>
      <c r="AM147" s="74">
        <f t="shared" si="34"/>
        <v>2</v>
      </c>
      <c r="AN147" s="82">
        <f>Indata!$B$8</f>
        <v>0</v>
      </c>
    </row>
    <row r="148" spans="3:40" x14ac:dyDescent="0.25">
      <c r="C148" s="82"/>
      <c r="D148" s="80">
        <f t="shared" si="41"/>
        <v>45343</v>
      </c>
      <c r="E148" s="161"/>
      <c r="F148" s="160"/>
      <c r="G148" s="80"/>
      <c r="H148" s="52">
        <f t="shared" si="35"/>
        <v>0</v>
      </c>
      <c r="I148" s="74">
        <f>24+SUMIFS(Listor!$C$22:$C$23,Listor!$B$22:$B$23,Inmatning!D148)</f>
        <v>24</v>
      </c>
      <c r="J148" s="82">
        <f t="shared" si="28"/>
        <v>0</v>
      </c>
      <c r="L148" s="99"/>
      <c r="M148" s="97"/>
      <c r="N148" s="82">
        <f>L148*SUMIFS(Priser!$F$4:$F$15,Priser!$A$4:$A$15,AM148)</f>
        <v>0</v>
      </c>
      <c r="O148" s="82">
        <f t="shared" si="36"/>
        <v>0</v>
      </c>
      <c r="Q148" s="82">
        <f t="shared" si="29"/>
        <v>0</v>
      </c>
      <c r="R148" s="82">
        <f t="shared" si="30"/>
        <v>0</v>
      </c>
      <c r="S148" s="82">
        <f t="shared" si="37"/>
        <v>0</v>
      </c>
      <c r="T148" s="82">
        <f t="shared" si="31"/>
        <v>0</v>
      </c>
      <c r="X148" s="82">
        <f t="shared" si="32"/>
        <v>0</v>
      </c>
      <c r="Y148" s="82">
        <f t="shared" si="38"/>
        <v>0</v>
      </c>
      <c r="Z148" s="82">
        <f t="shared" si="33"/>
        <v>0</v>
      </c>
      <c r="AA148" s="82">
        <f t="shared" si="39"/>
        <v>0</v>
      </c>
      <c r="AB148" s="82">
        <f>IF(AA148&gt;=Priser!$H$5,Priser!$I$5,IF(AA148&gt;=Priser!$H$4,Priser!$I$4))</f>
        <v>0</v>
      </c>
      <c r="AC148" s="82">
        <f>AB148*SUMIFS(Priser!$F$4:$F$15,Priser!$A$4:$A$15,$AM148)*Y148</f>
        <v>0</v>
      </c>
      <c r="AD148" s="82">
        <f t="shared" si="40"/>
        <v>0</v>
      </c>
      <c r="AE148" s="82">
        <f>IF(AD148&gt;=Priser!$J$5,Priser!$K$5,IF(AD148&gt;=Priser!$J$4,Priser!$K$4))</f>
        <v>0</v>
      </c>
      <c r="AF148" s="82">
        <f>AE148*SUMIFS(Priser!$F$4:$F$15,Priser!$A$4:$A$15,$AM148)*Z148</f>
        <v>0</v>
      </c>
      <c r="AH148" s="52"/>
      <c r="AJ148" s="82">
        <f>IF(Inmatning!F148="",Inmatning!E148,0)/IF(Inmatning!$F$2=Listor!$B$5,I148,1)</f>
        <v>0</v>
      </c>
      <c r="AK148" s="82">
        <f>Inmatning!F148/IF(Inmatning!$F$2=Listor!$B$5,I148,1)</f>
        <v>0</v>
      </c>
      <c r="AM148" s="74">
        <f t="shared" si="34"/>
        <v>2</v>
      </c>
      <c r="AN148" s="82">
        <f>Indata!$B$8</f>
        <v>0</v>
      </c>
    </row>
    <row r="149" spans="3:40" x14ac:dyDescent="0.25">
      <c r="C149" s="82"/>
      <c r="D149" s="80">
        <f t="shared" si="41"/>
        <v>45344</v>
      </c>
      <c r="E149" s="161"/>
      <c r="F149" s="160"/>
      <c r="G149" s="80"/>
      <c r="H149" s="52">
        <f t="shared" si="35"/>
        <v>0</v>
      </c>
      <c r="I149" s="74">
        <f>24+SUMIFS(Listor!$C$22:$C$23,Listor!$B$22:$B$23,Inmatning!D149)</f>
        <v>24</v>
      </c>
      <c r="J149" s="82">
        <f t="shared" si="28"/>
        <v>0</v>
      </c>
      <c r="L149" s="99"/>
      <c r="M149" s="97"/>
      <c r="N149" s="82">
        <f>L149*SUMIFS(Priser!$F$4:$F$15,Priser!$A$4:$A$15,AM149)</f>
        <v>0</v>
      </c>
      <c r="O149" s="82">
        <f t="shared" si="36"/>
        <v>0</v>
      </c>
      <c r="Q149" s="82">
        <f t="shared" si="29"/>
        <v>0</v>
      </c>
      <c r="R149" s="82">
        <f t="shared" si="30"/>
        <v>0</v>
      </c>
      <c r="S149" s="82">
        <f t="shared" si="37"/>
        <v>0</v>
      </c>
      <c r="T149" s="82">
        <f t="shared" si="31"/>
        <v>0</v>
      </c>
      <c r="X149" s="82">
        <f t="shared" si="32"/>
        <v>0</v>
      </c>
      <c r="Y149" s="82">
        <f t="shared" si="38"/>
        <v>0</v>
      </c>
      <c r="Z149" s="82">
        <f t="shared" si="33"/>
        <v>0</v>
      </c>
      <c r="AA149" s="82">
        <f t="shared" si="39"/>
        <v>0</v>
      </c>
      <c r="AB149" s="82">
        <f>IF(AA149&gt;=Priser!$H$5,Priser!$I$5,IF(AA149&gt;=Priser!$H$4,Priser!$I$4))</f>
        <v>0</v>
      </c>
      <c r="AC149" s="82">
        <f>AB149*SUMIFS(Priser!$F$4:$F$15,Priser!$A$4:$A$15,$AM149)*Y149</f>
        <v>0</v>
      </c>
      <c r="AD149" s="82">
        <f t="shared" si="40"/>
        <v>0</v>
      </c>
      <c r="AE149" s="82">
        <f>IF(AD149&gt;=Priser!$J$5,Priser!$K$5,IF(AD149&gt;=Priser!$J$4,Priser!$K$4))</f>
        <v>0</v>
      </c>
      <c r="AF149" s="82">
        <f>AE149*SUMIFS(Priser!$F$4:$F$15,Priser!$A$4:$A$15,$AM149)*Z149</f>
        <v>0</v>
      </c>
      <c r="AH149" s="52"/>
      <c r="AJ149" s="82">
        <f>IF(Inmatning!F149="",Inmatning!E149,0)/IF(Inmatning!$F$2=Listor!$B$5,I149,1)</f>
        <v>0</v>
      </c>
      <c r="AK149" s="82">
        <f>Inmatning!F149/IF(Inmatning!$F$2=Listor!$B$5,I149,1)</f>
        <v>0</v>
      </c>
      <c r="AM149" s="74">
        <f t="shared" si="34"/>
        <v>2</v>
      </c>
      <c r="AN149" s="82">
        <f>Indata!$B$8</f>
        <v>0</v>
      </c>
    </row>
    <row r="150" spans="3:40" x14ac:dyDescent="0.25">
      <c r="C150" s="82"/>
      <c r="D150" s="80">
        <f t="shared" si="41"/>
        <v>45345</v>
      </c>
      <c r="E150" s="161"/>
      <c r="F150" s="160"/>
      <c r="G150" s="80"/>
      <c r="H150" s="52">
        <f t="shared" si="35"/>
        <v>0</v>
      </c>
      <c r="I150" s="74">
        <f>24+SUMIFS(Listor!$C$22:$C$23,Listor!$B$22:$B$23,Inmatning!D150)</f>
        <v>24</v>
      </c>
      <c r="J150" s="82">
        <f t="shared" si="28"/>
        <v>0</v>
      </c>
      <c r="L150" s="99"/>
      <c r="M150" s="97"/>
      <c r="N150" s="82">
        <f>L150*SUMIFS(Priser!$F$4:$F$15,Priser!$A$4:$A$15,AM150)</f>
        <v>0</v>
      </c>
      <c r="O150" s="82">
        <f t="shared" si="36"/>
        <v>0</v>
      </c>
      <c r="Q150" s="82">
        <f t="shared" si="29"/>
        <v>0</v>
      </c>
      <c r="R150" s="82">
        <f t="shared" si="30"/>
        <v>0</v>
      </c>
      <c r="S150" s="82">
        <f t="shared" si="37"/>
        <v>0</v>
      </c>
      <c r="T150" s="82">
        <f t="shared" si="31"/>
        <v>0</v>
      </c>
      <c r="X150" s="82">
        <f t="shared" si="32"/>
        <v>0</v>
      </c>
      <c r="Y150" s="82">
        <f t="shared" si="38"/>
        <v>0</v>
      </c>
      <c r="Z150" s="82">
        <f t="shared" si="33"/>
        <v>0</v>
      </c>
      <c r="AA150" s="82">
        <f t="shared" si="39"/>
        <v>0</v>
      </c>
      <c r="AB150" s="82">
        <f>IF(AA150&gt;=Priser!$H$5,Priser!$I$5,IF(AA150&gt;=Priser!$H$4,Priser!$I$4))</f>
        <v>0</v>
      </c>
      <c r="AC150" s="82">
        <f>AB150*SUMIFS(Priser!$F$4:$F$15,Priser!$A$4:$A$15,$AM150)*Y150</f>
        <v>0</v>
      </c>
      <c r="AD150" s="82">
        <f t="shared" si="40"/>
        <v>0</v>
      </c>
      <c r="AE150" s="82">
        <f>IF(AD150&gt;=Priser!$J$5,Priser!$K$5,IF(AD150&gt;=Priser!$J$4,Priser!$K$4))</f>
        <v>0</v>
      </c>
      <c r="AF150" s="82">
        <f>AE150*SUMIFS(Priser!$F$4:$F$15,Priser!$A$4:$A$15,$AM150)*Z150</f>
        <v>0</v>
      </c>
      <c r="AH150" s="52"/>
      <c r="AJ150" s="82">
        <f>IF(Inmatning!F150="",Inmatning!E150,0)/IF(Inmatning!$F$2=Listor!$B$5,I150,1)</f>
        <v>0</v>
      </c>
      <c r="AK150" s="82">
        <f>Inmatning!F150/IF(Inmatning!$F$2=Listor!$B$5,I150,1)</f>
        <v>0</v>
      </c>
      <c r="AM150" s="74">
        <f t="shared" si="34"/>
        <v>2</v>
      </c>
      <c r="AN150" s="82">
        <f>Indata!$B$8</f>
        <v>0</v>
      </c>
    </row>
    <row r="151" spans="3:40" x14ac:dyDescent="0.25">
      <c r="C151" s="82"/>
      <c r="D151" s="80">
        <f t="shared" si="41"/>
        <v>45346</v>
      </c>
      <c r="E151" s="161"/>
      <c r="F151" s="160"/>
      <c r="G151" s="80"/>
      <c r="H151" s="52">
        <f t="shared" si="35"/>
        <v>0</v>
      </c>
      <c r="I151" s="74">
        <f>24+SUMIFS(Listor!$C$22:$C$23,Listor!$B$22:$B$23,Inmatning!D151)</f>
        <v>24</v>
      </c>
      <c r="J151" s="82">
        <f t="shared" si="28"/>
        <v>0</v>
      </c>
      <c r="L151" s="99"/>
      <c r="M151" s="97"/>
      <c r="N151" s="82">
        <f>L151*SUMIFS(Priser!$F$4:$F$15,Priser!$A$4:$A$15,AM151)</f>
        <v>0</v>
      </c>
      <c r="O151" s="82">
        <f t="shared" si="36"/>
        <v>0</v>
      </c>
      <c r="Q151" s="82">
        <f t="shared" si="29"/>
        <v>0</v>
      </c>
      <c r="R151" s="82">
        <f t="shared" si="30"/>
        <v>0</v>
      </c>
      <c r="S151" s="82">
        <f t="shared" si="37"/>
        <v>0</v>
      </c>
      <c r="T151" s="82">
        <f t="shared" si="31"/>
        <v>0</v>
      </c>
      <c r="X151" s="82">
        <f t="shared" si="32"/>
        <v>0</v>
      </c>
      <c r="Y151" s="82">
        <f t="shared" si="38"/>
        <v>0</v>
      </c>
      <c r="Z151" s="82">
        <f t="shared" si="33"/>
        <v>0</v>
      </c>
      <c r="AA151" s="82">
        <f t="shared" si="39"/>
        <v>0</v>
      </c>
      <c r="AB151" s="82">
        <f>IF(AA151&gt;=Priser!$H$5,Priser!$I$5,IF(AA151&gt;=Priser!$H$4,Priser!$I$4))</f>
        <v>0</v>
      </c>
      <c r="AC151" s="82">
        <f>AB151*SUMIFS(Priser!$F$4:$F$15,Priser!$A$4:$A$15,$AM151)*Y151</f>
        <v>0</v>
      </c>
      <c r="AD151" s="82">
        <f t="shared" si="40"/>
        <v>0</v>
      </c>
      <c r="AE151" s="82">
        <f>IF(AD151&gt;=Priser!$J$5,Priser!$K$5,IF(AD151&gt;=Priser!$J$4,Priser!$K$4))</f>
        <v>0</v>
      </c>
      <c r="AF151" s="82">
        <f>AE151*SUMIFS(Priser!$F$4:$F$15,Priser!$A$4:$A$15,$AM151)*Z151</f>
        <v>0</v>
      </c>
      <c r="AH151" s="52"/>
      <c r="AJ151" s="82">
        <f>IF(Inmatning!F151="",Inmatning!E151,0)/IF(Inmatning!$F$2=Listor!$B$5,I151,1)</f>
        <v>0</v>
      </c>
      <c r="AK151" s="82">
        <f>Inmatning!F151/IF(Inmatning!$F$2=Listor!$B$5,I151,1)</f>
        <v>0</v>
      </c>
      <c r="AM151" s="74">
        <f t="shared" si="34"/>
        <v>2</v>
      </c>
      <c r="AN151" s="82">
        <f>Indata!$B$8</f>
        <v>0</v>
      </c>
    </row>
    <row r="152" spans="3:40" x14ac:dyDescent="0.25">
      <c r="C152" s="82"/>
      <c r="D152" s="80">
        <f t="shared" si="41"/>
        <v>45347</v>
      </c>
      <c r="E152" s="161"/>
      <c r="F152" s="160"/>
      <c r="G152" s="80"/>
      <c r="H152" s="52">
        <f t="shared" si="35"/>
        <v>0</v>
      </c>
      <c r="I152" s="74">
        <f>24+SUMIFS(Listor!$C$22:$C$23,Listor!$B$22:$B$23,Inmatning!D152)</f>
        <v>24</v>
      </c>
      <c r="J152" s="82">
        <f t="shared" si="28"/>
        <v>0</v>
      </c>
      <c r="L152" s="99"/>
      <c r="M152" s="97"/>
      <c r="N152" s="82">
        <f>L152*SUMIFS(Priser!$F$4:$F$15,Priser!$A$4:$A$15,AM152)</f>
        <v>0</v>
      </c>
      <c r="O152" s="82">
        <f t="shared" si="36"/>
        <v>0</v>
      </c>
      <c r="Q152" s="82">
        <f t="shared" si="29"/>
        <v>0</v>
      </c>
      <c r="R152" s="82">
        <f t="shared" si="30"/>
        <v>0</v>
      </c>
      <c r="S152" s="82">
        <f t="shared" si="37"/>
        <v>0</v>
      </c>
      <c r="T152" s="82">
        <f t="shared" si="31"/>
        <v>0</v>
      </c>
      <c r="X152" s="82">
        <f t="shared" si="32"/>
        <v>0</v>
      </c>
      <c r="Y152" s="82">
        <f t="shared" si="38"/>
        <v>0</v>
      </c>
      <c r="Z152" s="82">
        <f t="shared" si="33"/>
        <v>0</v>
      </c>
      <c r="AA152" s="82">
        <f t="shared" si="39"/>
        <v>0</v>
      </c>
      <c r="AB152" s="82">
        <f>IF(AA152&gt;=Priser!$H$5,Priser!$I$5,IF(AA152&gt;=Priser!$H$4,Priser!$I$4))</f>
        <v>0</v>
      </c>
      <c r="AC152" s="82">
        <f>AB152*SUMIFS(Priser!$F$4:$F$15,Priser!$A$4:$A$15,$AM152)*Y152</f>
        <v>0</v>
      </c>
      <c r="AD152" s="82">
        <f t="shared" si="40"/>
        <v>0</v>
      </c>
      <c r="AE152" s="82">
        <f>IF(AD152&gt;=Priser!$J$5,Priser!$K$5,IF(AD152&gt;=Priser!$J$4,Priser!$K$4))</f>
        <v>0</v>
      </c>
      <c r="AF152" s="82">
        <f>AE152*SUMIFS(Priser!$F$4:$F$15,Priser!$A$4:$A$15,$AM152)*Z152</f>
        <v>0</v>
      </c>
      <c r="AH152" s="52"/>
      <c r="AJ152" s="82">
        <f>IF(Inmatning!F152="",Inmatning!E152,0)/IF(Inmatning!$F$2=Listor!$B$5,I152,1)</f>
        <v>0</v>
      </c>
      <c r="AK152" s="82">
        <f>Inmatning!F152/IF(Inmatning!$F$2=Listor!$B$5,I152,1)</f>
        <v>0</v>
      </c>
      <c r="AM152" s="74">
        <f t="shared" si="34"/>
        <v>2</v>
      </c>
      <c r="AN152" s="82">
        <f>Indata!$B$8</f>
        <v>0</v>
      </c>
    </row>
    <row r="153" spans="3:40" x14ac:dyDescent="0.25">
      <c r="C153" s="82"/>
      <c r="D153" s="80">
        <f t="shared" si="41"/>
        <v>45348</v>
      </c>
      <c r="E153" s="161"/>
      <c r="F153" s="160"/>
      <c r="G153" s="80"/>
      <c r="H153" s="52">
        <f t="shared" si="35"/>
        <v>0</v>
      </c>
      <c r="I153" s="74">
        <f>24+SUMIFS(Listor!$C$22:$C$23,Listor!$B$22:$B$23,Inmatning!D153)</f>
        <v>24</v>
      </c>
      <c r="J153" s="82">
        <f t="shared" si="28"/>
        <v>0</v>
      </c>
      <c r="L153" s="99"/>
      <c r="M153" s="97"/>
      <c r="N153" s="82">
        <f>L153*SUMIFS(Priser!$F$4:$F$15,Priser!$A$4:$A$15,AM153)</f>
        <v>0</v>
      </c>
      <c r="O153" s="82">
        <f t="shared" si="36"/>
        <v>0</v>
      </c>
      <c r="Q153" s="82">
        <f t="shared" si="29"/>
        <v>0</v>
      </c>
      <c r="R153" s="82">
        <f t="shared" si="30"/>
        <v>0</v>
      </c>
      <c r="S153" s="82">
        <f t="shared" si="37"/>
        <v>0</v>
      </c>
      <c r="T153" s="82">
        <f t="shared" si="31"/>
        <v>0</v>
      </c>
      <c r="X153" s="82">
        <f t="shared" si="32"/>
        <v>0</v>
      </c>
      <c r="Y153" s="82">
        <f t="shared" si="38"/>
        <v>0</v>
      </c>
      <c r="Z153" s="82">
        <f t="shared" si="33"/>
        <v>0</v>
      </c>
      <c r="AA153" s="82">
        <f t="shared" si="39"/>
        <v>0</v>
      </c>
      <c r="AB153" s="82">
        <f>IF(AA153&gt;=Priser!$H$5,Priser!$I$5,IF(AA153&gt;=Priser!$H$4,Priser!$I$4))</f>
        <v>0</v>
      </c>
      <c r="AC153" s="82">
        <f>AB153*SUMIFS(Priser!$F$4:$F$15,Priser!$A$4:$A$15,$AM153)*Y153</f>
        <v>0</v>
      </c>
      <c r="AD153" s="82">
        <f t="shared" si="40"/>
        <v>0</v>
      </c>
      <c r="AE153" s="82">
        <f>IF(AD153&gt;=Priser!$J$5,Priser!$K$5,IF(AD153&gt;=Priser!$J$4,Priser!$K$4))</f>
        <v>0</v>
      </c>
      <c r="AF153" s="82">
        <f>AE153*SUMIFS(Priser!$F$4:$F$15,Priser!$A$4:$A$15,$AM153)*Z153</f>
        <v>0</v>
      </c>
      <c r="AH153" s="52"/>
      <c r="AJ153" s="82">
        <f>IF(Inmatning!F153="",Inmatning!E153,0)/IF(Inmatning!$F$2=Listor!$B$5,I153,1)</f>
        <v>0</v>
      </c>
      <c r="AK153" s="82">
        <f>Inmatning!F153/IF(Inmatning!$F$2=Listor!$B$5,I153,1)</f>
        <v>0</v>
      </c>
      <c r="AM153" s="74">
        <f t="shared" si="34"/>
        <v>2</v>
      </c>
      <c r="AN153" s="82">
        <f>Indata!$B$8</f>
        <v>0</v>
      </c>
    </row>
    <row r="154" spans="3:40" x14ac:dyDescent="0.25">
      <c r="C154" s="82"/>
      <c r="D154" s="80">
        <f t="shared" si="41"/>
        <v>45349</v>
      </c>
      <c r="E154" s="161"/>
      <c r="F154" s="160"/>
      <c r="G154" s="80"/>
      <c r="H154" s="52">
        <f t="shared" si="35"/>
        <v>0</v>
      </c>
      <c r="I154" s="74">
        <f>24+SUMIFS(Listor!$C$22:$C$23,Listor!$B$22:$B$23,Inmatning!D154)</f>
        <v>24</v>
      </c>
      <c r="J154" s="82">
        <f t="shared" si="28"/>
        <v>0</v>
      </c>
      <c r="L154" s="99"/>
      <c r="M154" s="97"/>
      <c r="N154" s="82">
        <f>L154*SUMIFS(Priser!$F$4:$F$15,Priser!$A$4:$A$15,AM154)</f>
        <v>0</v>
      </c>
      <c r="O154" s="82">
        <f t="shared" si="36"/>
        <v>0</v>
      </c>
      <c r="Q154" s="82">
        <f t="shared" si="29"/>
        <v>0</v>
      </c>
      <c r="R154" s="82">
        <f t="shared" si="30"/>
        <v>0</v>
      </c>
      <c r="S154" s="82">
        <f t="shared" si="37"/>
        <v>0</v>
      </c>
      <c r="T154" s="82">
        <f t="shared" si="31"/>
        <v>0</v>
      </c>
      <c r="X154" s="82">
        <f t="shared" si="32"/>
        <v>0</v>
      </c>
      <c r="Y154" s="82">
        <f t="shared" si="38"/>
        <v>0</v>
      </c>
      <c r="Z154" s="82">
        <f t="shared" si="33"/>
        <v>0</v>
      </c>
      <c r="AA154" s="82">
        <f t="shared" si="39"/>
        <v>0</v>
      </c>
      <c r="AB154" s="82">
        <f>IF(AA154&gt;=Priser!$H$5,Priser!$I$5,IF(AA154&gt;=Priser!$H$4,Priser!$I$4))</f>
        <v>0</v>
      </c>
      <c r="AC154" s="82">
        <f>AB154*SUMIFS(Priser!$F$4:$F$15,Priser!$A$4:$A$15,$AM154)*Y154</f>
        <v>0</v>
      </c>
      <c r="AD154" s="82">
        <f t="shared" si="40"/>
        <v>0</v>
      </c>
      <c r="AE154" s="82">
        <f>IF(AD154&gt;=Priser!$J$5,Priser!$K$5,IF(AD154&gt;=Priser!$J$4,Priser!$K$4))</f>
        <v>0</v>
      </c>
      <c r="AF154" s="82">
        <f>AE154*SUMIFS(Priser!$F$4:$F$15,Priser!$A$4:$A$15,$AM154)*Z154</f>
        <v>0</v>
      </c>
      <c r="AH154" s="52"/>
      <c r="AJ154" s="82">
        <f>IF(Inmatning!F154="",Inmatning!E154,0)/IF(Inmatning!$F$2=Listor!$B$5,I154,1)</f>
        <v>0</v>
      </c>
      <c r="AK154" s="82">
        <f>Inmatning!F154/IF(Inmatning!$F$2=Listor!$B$5,I154,1)</f>
        <v>0</v>
      </c>
      <c r="AM154" s="74">
        <f t="shared" si="34"/>
        <v>2</v>
      </c>
      <c r="AN154" s="82">
        <f>Indata!$B$8</f>
        <v>0</v>
      </c>
    </row>
    <row r="155" spans="3:40" x14ac:dyDescent="0.25">
      <c r="C155" s="82"/>
      <c r="D155" s="80">
        <f t="shared" si="41"/>
        <v>45350</v>
      </c>
      <c r="E155" s="161"/>
      <c r="F155" s="160"/>
      <c r="G155" s="80"/>
      <c r="H155" s="52">
        <f t="shared" si="35"/>
        <v>0</v>
      </c>
      <c r="I155" s="74">
        <f>24+SUMIFS(Listor!$C$22:$C$23,Listor!$B$22:$B$23,Inmatning!D155)</f>
        <v>24</v>
      </c>
      <c r="J155" s="82">
        <f t="shared" si="28"/>
        <v>0</v>
      </c>
      <c r="L155" s="99"/>
      <c r="M155" s="97"/>
      <c r="N155" s="82">
        <f>L155*SUMIFS(Priser!$F$4:$F$15,Priser!$A$4:$A$15,AM155)</f>
        <v>0</v>
      </c>
      <c r="O155" s="82">
        <f t="shared" si="36"/>
        <v>0</v>
      </c>
      <c r="Q155" s="82">
        <f t="shared" si="29"/>
        <v>0</v>
      </c>
      <c r="R155" s="82">
        <f t="shared" si="30"/>
        <v>0</v>
      </c>
      <c r="S155" s="82">
        <f t="shared" si="37"/>
        <v>0</v>
      </c>
      <c r="T155" s="82">
        <f t="shared" si="31"/>
        <v>0</v>
      </c>
      <c r="X155" s="82">
        <f t="shared" si="32"/>
        <v>0</v>
      </c>
      <c r="Y155" s="82">
        <f t="shared" si="38"/>
        <v>0</v>
      </c>
      <c r="Z155" s="82">
        <f t="shared" si="33"/>
        <v>0</v>
      </c>
      <c r="AA155" s="82">
        <f t="shared" si="39"/>
        <v>0</v>
      </c>
      <c r="AB155" s="82">
        <f>IF(AA155&gt;=Priser!$H$5,Priser!$I$5,IF(AA155&gt;=Priser!$H$4,Priser!$I$4))</f>
        <v>0</v>
      </c>
      <c r="AC155" s="82">
        <f>AB155*SUMIFS(Priser!$F$4:$F$15,Priser!$A$4:$A$15,$AM155)*Y155</f>
        <v>0</v>
      </c>
      <c r="AD155" s="82">
        <f t="shared" si="40"/>
        <v>0</v>
      </c>
      <c r="AE155" s="82">
        <f>IF(AD155&gt;=Priser!$J$5,Priser!$K$5,IF(AD155&gt;=Priser!$J$4,Priser!$K$4))</f>
        <v>0</v>
      </c>
      <c r="AF155" s="82">
        <f>AE155*SUMIFS(Priser!$F$4:$F$15,Priser!$A$4:$A$15,$AM155)*Z155</f>
        <v>0</v>
      </c>
      <c r="AH155" s="52"/>
      <c r="AJ155" s="82">
        <f>IF(Inmatning!F155="",Inmatning!E155,0)/IF(Inmatning!$F$2=Listor!$B$5,I155,1)</f>
        <v>0</v>
      </c>
      <c r="AK155" s="82">
        <f>Inmatning!F155/IF(Inmatning!$F$2=Listor!$B$5,I155,1)</f>
        <v>0</v>
      </c>
      <c r="AM155" s="74">
        <f t="shared" si="34"/>
        <v>2</v>
      </c>
      <c r="AN155" s="82">
        <f>Indata!$B$8</f>
        <v>0</v>
      </c>
    </row>
    <row r="156" spans="3:40" x14ac:dyDescent="0.25">
      <c r="C156" s="82"/>
      <c r="D156" s="80">
        <f t="shared" si="41"/>
        <v>45351</v>
      </c>
      <c r="E156" s="161"/>
      <c r="F156" s="160"/>
      <c r="G156" s="80"/>
      <c r="H156" s="52">
        <f t="shared" si="35"/>
        <v>0</v>
      </c>
      <c r="I156" s="74">
        <f>24+SUMIFS(Listor!$C$22:$C$23,Listor!$B$22:$B$23,Inmatning!D156)</f>
        <v>24</v>
      </c>
      <c r="J156" s="82">
        <f t="shared" si="28"/>
        <v>0</v>
      </c>
      <c r="L156" s="99"/>
      <c r="M156" s="97"/>
      <c r="N156" s="82">
        <f>L156*SUMIFS(Priser!$F$4:$F$15,Priser!$A$4:$A$15,AM156)</f>
        <v>0</v>
      </c>
      <c r="O156" s="82">
        <f t="shared" si="36"/>
        <v>0</v>
      </c>
      <c r="Q156" s="82">
        <f t="shared" si="29"/>
        <v>0</v>
      </c>
      <c r="R156" s="82">
        <f t="shared" si="30"/>
        <v>0</v>
      </c>
      <c r="S156" s="82">
        <f t="shared" si="37"/>
        <v>0</v>
      </c>
      <c r="T156" s="82">
        <f t="shared" si="31"/>
        <v>0</v>
      </c>
      <c r="X156" s="82">
        <f t="shared" si="32"/>
        <v>0</v>
      </c>
      <c r="Y156" s="82">
        <f t="shared" si="38"/>
        <v>0</v>
      </c>
      <c r="Z156" s="82">
        <f t="shared" si="33"/>
        <v>0</v>
      </c>
      <c r="AA156" s="82">
        <f t="shared" si="39"/>
        <v>0</v>
      </c>
      <c r="AB156" s="82">
        <f>IF(AA156&gt;=Priser!$H$5,Priser!$I$5,IF(AA156&gt;=Priser!$H$4,Priser!$I$4))</f>
        <v>0</v>
      </c>
      <c r="AC156" s="82">
        <f>AB156*SUMIFS(Priser!$F$4:$F$15,Priser!$A$4:$A$15,$AM156)*Y156</f>
        <v>0</v>
      </c>
      <c r="AD156" s="82">
        <f t="shared" si="40"/>
        <v>0</v>
      </c>
      <c r="AE156" s="82">
        <f>IF(AD156&gt;=Priser!$J$5,Priser!$K$5,IF(AD156&gt;=Priser!$J$4,Priser!$K$4))</f>
        <v>0</v>
      </c>
      <c r="AF156" s="82">
        <f>AE156*SUMIFS(Priser!$F$4:$F$15,Priser!$A$4:$A$15,$AM156)*Z156</f>
        <v>0</v>
      </c>
      <c r="AH156" s="52"/>
      <c r="AJ156" s="82">
        <f>IF(Inmatning!F156="",Inmatning!E156,0)/IF(Inmatning!$F$2=Listor!$B$5,I156,1)</f>
        <v>0</v>
      </c>
      <c r="AK156" s="82">
        <f>Inmatning!F156/IF(Inmatning!$F$2=Listor!$B$5,I156,1)</f>
        <v>0</v>
      </c>
      <c r="AM156" s="74">
        <f t="shared" si="34"/>
        <v>2</v>
      </c>
      <c r="AN156" s="82">
        <f>Indata!$B$8</f>
        <v>0</v>
      </c>
    </row>
    <row r="157" spans="3:40" x14ac:dyDescent="0.25">
      <c r="D157" s="80">
        <f t="shared" si="41"/>
        <v>45352</v>
      </c>
      <c r="E157" s="161"/>
      <c r="F157" s="160"/>
      <c r="G157" s="80"/>
      <c r="H157" s="52">
        <f t="shared" si="35"/>
        <v>0</v>
      </c>
      <c r="I157" s="74">
        <f>24+SUMIFS(Listor!$C$22:$C$23,Listor!$B$22:$B$23,Inmatning!D157)</f>
        <v>24</v>
      </c>
      <c r="J157" s="82">
        <f t="shared" si="28"/>
        <v>0</v>
      </c>
      <c r="L157" s="99"/>
      <c r="M157" s="97"/>
      <c r="N157" s="82">
        <f>L157*SUMIFS(Priser!$F$4:$F$15,Priser!$A$4:$A$15,AM157)</f>
        <v>0</v>
      </c>
      <c r="O157" s="82">
        <f t="shared" si="36"/>
        <v>0</v>
      </c>
      <c r="Q157" s="82">
        <f t="shared" si="29"/>
        <v>0</v>
      </c>
      <c r="R157" s="82">
        <f t="shared" si="30"/>
        <v>0</v>
      </c>
      <c r="S157" s="82">
        <f t="shared" si="37"/>
        <v>0</v>
      </c>
      <c r="T157" s="82">
        <f t="shared" si="31"/>
        <v>0</v>
      </c>
      <c r="X157" s="82">
        <f t="shared" si="32"/>
        <v>0</v>
      </c>
      <c r="Y157" s="82">
        <f t="shared" si="38"/>
        <v>0</v>
      </c>
      <c r="Z157" s="82">
        <f t="shared" si="33"/>
        <v>0</v>
      </c>
      <c r="AA157" s="82">
        <f t="shared" si="39"/>
        <v>0</v>
      </c>
      <c r="AB157" s="82">
        <f>IF(AA157&gt;=Priser!$H$5,Priser!$I$5,IF(AA157&gt;=Priser!$H$4,Priser!$I$4))</f>
        <v>0</v>
      </c>
      <c r="AC157" s="82">
        <f>AB157*SUMIFS(Priser!$F$4:$F$15,Priser!$A$4:$A$15,$AM157)*Y157</f>
        <v>0</v>
      </c>
      <c r="AD157" s="82">
        <f t="shared" si="40"/>
        <v>0</v>
      </c>
      <c r="AE157" s="82">
        <f>IF(AD157&gt;=Priser!$J$5,Priser!$K$5,IF(AD157&gt;=Priser!$J$4,Priser!$K$4))</f>
        <v>0</v>
      </c>
      <c r="AF157" s="82">
        <f>AE157*SUMIFS(Priser!$F$4:$F$15,Priser!$A$4:$A$15,$AM157)*Z157</f>
        <v>0</v>
      </c>
      <c r="AH157" s="52"/>
      <c r="AJ157" s="82">
        <f>IF(Inmatning!F157="",Inmatning!E157,0)/IF(Inmatning!$F$2=Listor!$B$5,I157,1)</f>
        <v>0</v>
      </c>
      <c r="AK157" s="82">
        <f>Inmatning!F157/IF(Inmatning!$F$2=Listor!$B$5,I157,1)</f>
        <v>0</v>
      </c>
      <c r="AM157" s="74">
        <f t="shared" si="34"/>
        <v>3</v>
      </c>
      <c r="AN157" s="82">
        <f>Indata!$B$8</f>
        <v>0</v>
      </c>
    </row>
    <row r="158" spans="3:40" x14ac:dyDescent="0.25">
      <c r="D158" s="80">
        <f t="shared" si="41"/>
        <v>45353</v>
      </c>
      <c r="E158" s="161"/>
      <c r="F158" s="160"/>
      <c r="G158" s="80"/>
      <c r="H158" s="52">
        <f t="shared" si="35"/>
        <v>0</v>
      </c>
      <c r="I158" s="74">
        <f>24+SUMIFS(Listor!$C$22:$C$23,Listor!$B$22:$B$23,Inmatning!D158)</f>
        <v>24</v>
      </c>
      <c r="J158" s="82">
        <f t="shared" si="28"/>
        <v>0</v>
      </c>
      <c r="L158" s="99"/>
      <c r="M158" s="97"/>
      <c r="N158" s="82">
        <f>L158*SUMIFS(Priser!$F$4:$F$15,Priser!$A$4:$A$15,AM158)</f>
        <v>0</v>
      </c>
      <c r="O158" s="82">
        <f t="shared" si="36"/>
        <v>0</v>
      </c>
      <c r="Q158" s="82">
        <f t="shared" si="29"/>
        <v>0</v>
      </c>
      <c r="R158" s="82">
        <f t="shared" si="30"/>
        <v>0</v>
      </c>
      <c r="S158" s="82">
        <f t="shared" si="37"/>
        <v>0</v>
      </c>
      <c r="T158" s="82">
        <f t="shared" si="31"/>
        <v>0</v>
      </c>
      <c r="X158" s="82">
        <f t="shared" si="32"/>
        <v>0</v>
      </c>
      <c r="Y158" s="82">
        <f t="shared" si="38"/>
        <v>0</v>
      </c>
      <c r="Z158" s="82">
        <f t="shared" si="33"/>
        <v>0</v>
      </c>
      <c r="AA158" s="82">
        <f t="shared" si="39"/>
        <v>0</v>
      </c>
      <c r="AB158" s="82">
        <f>IF(AA158&gt;=Priser!$H$5,Priser!$I$5,IF(AA158&gt;=Priser!$H$4,Priser!$I$4))</f>
        <v>0</v>
      </c>
      <c r="AC158" s="82">
        <f>AB158*SUMIFS(Priser!$F$4:$F$15,Priser!$A$4:$A$15,$AM158)*Y158</f>
        <v>0</v>
      </c>
      <c r="AD158" s="82">
        <f t="shared" si="40"/>
        <v>0</v>
      </c>
      <c r="AE158" s="82">
        <f>IF(AD158&gt;=Priser!$J$5,Priser!$K$5,IF(AD158&gt;=Priser!$J$4,Priser!$K$4))</f>
        <v>0</v>
      </c>
      <c r="AF158" s="82">
        <f>AE158*SUMIFS(Priser!$F$4:$F$15,Priser!$A$4:$A$15,$AM158)*Z158</f>
        <v>0</v>
      </c>
      <c r="AH158" s="52"/>
      <c r="AJ158" s="82">
        <f>IF(Inmatning!F158="",Inmatning!E158,0)/IF(Inmatning!$F$2=Listor!$B$5,I158,1)</f>
        <v>0</v>
      </c>
      <c r="AK158" s="82">
        <f>Inmatning!F158/IF(Inmatning!$F$2=Listor!$B$5,I158,1)</f>
        <v>0</v>
      </c>
      <c r="AM158" s="74">
        <f t="shared" si="34"/>
        <v>3</v>
      </c>
      <c r="AN158" s="82">
        <f>Indata!$B$8</f>
        <v>0</v>
      </c>
    </row>
    <row r="159" spans="3:40" x14ac:dyDescent="0.25">
      <c r="D159" s="80">
        <f t="shared" si="41"/>
        <v>45354</v>
      </c>
      <c r="E159" s="161"/>
      <c r="F159" s="160"/>
      <c r="G159" s="80"/>
      <c r="H159" s="52">
        <f t="shared" si="35"/>
        <v>0</v>
      </c>
      <c r="I159" s="74">
        <f>24+SUMIFS(Listor!$C$22:$C$23,Listor!$B$22:$B$23,Inmatning!D159)</f>
        <v>24</v>
      </c>
      <c r="J159" s="82">
        <f t="shared" si="28"/>
        <v>0</v>
      </c>
      <c r="L159" s="99"/>
      <c r="M159" s="97"/>
      <c r="N159" s="82">
        <f>L159*SUMIFS(Priser!$F$4:$F$15,Priser!$A$4:$A$15,AM159)</f>
        <v>0</v>
      </c>
      <c r="O159" s="82">
        <f t="shared" si="36"/>
        <v>0</v>
      </c>
      <c r="Q159" s="82">
        <f t="shared" si="29"/>
        <v>0</v>
      </c>
      <c r="R159" s="82">
        <f t="shared" si="30"/>
        <v>0</v>
      </c>
      <c r="S159" s="82">
        <f t="shared" si="37"/>
        <v>0</v>
      </c>
      <c r="T159" s="82">
        <f t="shared" si="31"/>
        <v>0</v>
      </c>
      <c r="X159" s="82">
        <f t="shared" si="32"/>
        <v>0</v>
      </c>
      <c r="Y159" s="82">
        <f t="shared" si="38"/>
        <v>0</v>
      </c>
      <c r="Z159" s="82">
        <f t="shared" si="33"/>
        <v>0</v>
      </c>
      <c r="AA159" s="82">
        <f t="shared" si="39"/>
        <v>0</v>
      </c>
      <c r="AB159" s="82">
        <f>IF(AA159&gt;=Priser!$H$5,Priser!$I$5,IF(AA159&gt;=Priser!$H$4,Priser!$I$4))</f>
        <v>0</v>
      </c>
      <c r="AC159" s="82">
        <f>AB159*SUMIFS(Priser!$F$4:$F$15,Priser!$A$4:$A$15,$AM159)*Y159</f>
        <v>0</v>
      </c>
      <c r="AD159" s="82">
        <f t="shared" si="40"/>
        <v>0</v>
      </c>
      <c r="AE159" s="82">
        <f>IF(AD159&gt;=Priser!$J$5,Priser!$K$5,IF(AD159&gt;=Priser!$J$4,Priser!$K$4))</f>
        <v>0</v>
      </c>
      <c r="AF159" s="82">
        <f>AE159*SUMIFS(Priser!$F$4:$F$15,Priser!$A$4:$A$15,$AM159)*Z159</f>
        <v>0</v>
      </c>
      <c r="AH159" s="52"/>
      <c r="AJ159" s="82">
        <f>IF(Inmatning!F159="",Inmatning!E159,0)/IF(Inmatning!$F$2=Listor!$B$5,I159,1)</f>
        <v>0</v>
      </c>
      <c r="AK159" s="82">
        <f>Inmatning!F159/IF(Inmatning!$F$2=Listor!$B$5,I159,1)</f>
        <v>0</v>
      </c>
      <c r="AM159" s="74">
        <f t="shared" si="34"/>
        <v>3</v>
      </c>
      <c r="AN159" s="82">
        <f>Indata!$B$8</f>
        <v>0</v>
      </c>
    </row>
    <row r="160" spans="3:40" x14ac:dyDescent="0.25">
      <c r="D160" s="80">
        <f t="shared" si="41"/>
        <v>45355</v>
      </c>
      <c r="E160" s="161"/>
      <c r="F160" s="160"/>
      <c r="G160" s="80"/>
      <c r="H160" s="52">
        <f t="shared" si="35"/>
        <v>0</v>
      </c>
      <c r="I160" s="74">
        <f>24+SUMIFS(Listor!$C$22:$C$23,Listor!$B$22:$B$23,Inmatning!D160)</f>
        <v>24</v>
      </c>
      <c r="J160" s="82">
        <f t="shared" si="28"/>
        <v>0</v>
      </c>
      <c r="L160" s="99"/>
      <c r="M160" s="97"/>
      <c r="N160" s="82">
        <f>L160*SUMIFS(Priser!$F$4:$F$15,Priser!$A$4:$A$15,AM160)</f>
        <v>0</v>
      </c>
      <c r="O160" s="82">
        <f t="shared" si="36"/>
        <v>0</v>
      </c>
      <c r="Q160" s="82">
        <f t="shared" si="29"/>
        <v>0</v>
      </c>
      <c r="R160" s="82">
        <f t="shared" si="30"/>
        <v>0</v>
      </c>
      <c r="S160" s="82">
        <f t="shared" si="37"/>
        <v>0</v>
      </c>
      <c r="T160" s="82">
        <f t="shared" si="31"/>
        <v>0</v>
      </c>
      <c r="X160" s="82">
        <f t="shared" si="32"/>
        <v>0</v>
      </c>
      <c r="Y160" s="82">
        <f t="shared" si="38"/>
        <v>0</v>
      </c>
      <c r="Z160" s="82">
        <f t="shared" si="33"/>
        <v>0</v>
      </c>
      <c r="AA160" s="82">
        <f t="shared" si="39"/>
        <v>0</v>
      </c>
      <c r="AB160" s="82">
        <f>IF(AA160&gt;=Priser!$H$5,Priser!$I$5,IF(AA160&gt;=Priser!$H$4,Priser!$I$4))</f>
        <v>0</v>
      </c>
      <c r="AC160" s="82">
        <f>AB160*SUMIFS(Priser!$F$4:$F$15,Priser!$A$4:$A$15,$AM160)*Y160</f>
        <v>0</v>
      </c>
      <c r="AD160" s="82">
        <f t="shared" si="40"/>
        <v>0</v>
      </c>
      <c r="AE160" s="82">
        <f>IF(AD160&gt;=Priser!$J$5,Priser!$K$5,IF(AD160&gt;=Priser!$J$4,Priser!$K$4))</f>
        <v>0</v>
      </c>
      <c r="AF160" s="82">
        <f>AE160*SUMIFS(Priser!$F$4:$F$15,Priser!$A$4:$A$15,$AM160)*Z160</f>
        <v>0</v>
      </c>
      <c r="AH160" s="52"/>
      <c r="AJ160" s="82">
        <f>IF(Inmatning!F160="",Inmatning!E160,0)/IF(Inmatning!$F$2=Listor!$B$5,I160,1)</f>
        <v>0</v>
      </c>
      <c r="AK160" s="82">
        <f>Inmatning!F160/IF(Inmatning!$F$2=Listor!$B$5,I160,1)</f>
        <v>0</v>
      </c>
      <c r="AM160" s="74">
        <f t="shared" si="34"/>
        <v>3</v>
      </c>
      <c r="AN160" s="82">
        <f>Indata!$B$8</f>
        <v>0</v>
      </c>
    </row>
    <row r="161" spans="4:40" x14ac:dyDescent="0.25">
      <c r="D161" s="80">
        <f t="shared" si="41"/>
        <v>45356</v>
      </c>
      <c r="E161" s="161"/>
      <c r="F161" s="160"/>
      <c r="G161" s="80"/>
      <c r="H161" s="52">
        <f t="shared" si="35"/>
        <v>0</v>
      </c>
      <c r="I161" s="74">
        <f>24+SUMIFS(Listor!$C$22:$C$23,Listor!$B$22:$B$23,Inmatning!D161)</f>
        <v>24</v>
      </c>
      <c r="J161" s="82">
        <f t="shared" si="28"/>
        <v>0</v>
      </c>
      <c r="L161" s="99"/>
      <c r="M161" s="97"/>
      <c r="N161" s="82">
        <f>L161*SUMIFS(Priser!$F$4:$F$15,Priser!$A$4:$A$15,AM161)</f>
        <v>0</v>
      </c>
      <c r="O161" s="82">
        <f t="shared" si="36"/>
        <v>0</v>
      </c>
      <c r="Q161" s="82">
        <f t="shared" si="29"/>
        <v>0</v>
      </c>
      <c r="R161" s="82">
        <f t="shared" si="30"/>
        <v>0</v>
      </c>
      <c r="S161" s="82">
        <f t="shared" si="37"/>
        <v>0</v>
      </c>
      <c r="T161" s="82">
        <f t="shared" si="31"/>
        <v>0</v>
      </c>
      <c r="X161" s="82">
        <f t="shared" si="32"/>
        <v>0</v>
      </c>
      <c r="Y161" s="82">
        <f t="shared" si="38"/>
        <v>0</v>
      </c>
      <c r="Z161" s="82">
        <f t="shared" si="33"/>
        <v>0</v>
      </c>
      <c r="AA161" s="82">
        <f t="shared" si="39"/>
        <v>0</v>
      </c>
      <c r="AB161" s="82">
        <f>IF(AA161&gt;=Priser!$H$5,Priser!$I$5,IF(AA161&gt;=Priser!$H$4,Priser!$I$4))</f>
        <v>0</v>
      </c>
      <c r="AC161" s="82">
        <f>AB161*SUMIFS(Priser!$F$4:$F$15,Priser!$A$4:$A$15,$AM161)*Y161</f>
        <v>0</v>
      </c>
      <c r="AD161" s="82">
        <f t="shared" si="40"/>
        <v>0</v>
      </c>
      <c r="AE161" s="82">
        <f>IF(AD161&gt;=Priser!$J$5,Priser!$K$5,IF(AD161&gt;=Priser!$J$4,Priser!$K$4))</f>
        <v>0</v>
      </c>
      <c r="AF161" s="82">
        <f>AE161*SUMIFS(Priser!$F$4:$F$15,Priser!$A$4:$A$15,$AM161)*Z161</f>
        <v>0</v>
      </c>
      <c r="AH161" s="52"/>
      <c r="AJ161" s="82">
        <f>IF(Inmatning!F161="",Inmatning!E161,0)/IF(Inmatning!$F$2=Listor!$B$5,I161,1)</f>
        <v>0</v>
      </c>
      <c r="AK161" s="82">
        <f>Inmatning!F161/IF(Inmatning!$F$2=Listor!$B$5,I161,1)</f>
        <v>0</v>
      </c>
      <c r="AM161" s="74">
        <f t="shared" si="34"/>
        <v>3</v>
      </c>
      <c r="AN161" s="82">
        <f>Indata!$B$8</f>
        <v>0</v>
      </c>
    </row>
    <row r="162" spans="4:40" x14ac:dyDescent="0.25">
      <c r="D162" s="80">
        <f t="shared" si="41"/>
        <v>45357</v>
      </c>
      <c r="E162" s="161"/>
      <c r="F162" s="160"/>
      <c r="G162" s="80"/>
      <c r="H162" s="52">
        <f t="shared" si="35"/>
        <v>0</v>
      </c>
      <c r="I162" s="74">
        <f>24+SUMIFS(Listor!$C$22:$C$23,Listor!$B$22:$B$23,Inmatning!D162)</f>
        <v>24</v>
      </c>
      <c r="J162" s="82">
        <f t="shared" si="28"/>
        <v>0</v>
      </c>
      <c r="L162" s="99"/>
      <c r="M162" s="97"/>
      <c r="N162" s="82">
        <f>L162*SUMIFS(Priser!$F$4:$F$15,Priser!$A$4:$A$15,AM162)</f>
        <v>0</v>
      </c>
      <c r="O162" s="82">
        <f t="shared" si="36"/>
        <v>0</v>
      </c>
      <c r="Q162" s="82">
        <f t="shared" si="29"/>
        <v>0</v>
      </c>
      <c r="R162" s="82">
        <f t="shared" si="30"/>
        <v>0</v>
      </c>
      <c r="S162" s="82">
        <f t="shared" si="37"/>
        <v>0</v>
      </c>
      <c r="T162" s="82">
        <f t="shared" si="31"/>
        <v>0</v>
      </c>
      <c r="X162" s="82">
        <f t="shared" si="32"/>
        <v>0</v>
      </c>
      <c r="Y162" s="82">
        <f t="shared" si="38"/>
        <v>0</v>
      </c>
      <c r="Z162" s="82">
        <f t="shared" si="33"/>
        <v>0</v>
      </c>
      <c r="AA162" s="82">
        <f t="shared" si="39"/>
        <v>0</v>
      </c>
      <c r="AB162" s="82">
        <f>IF(AA162&gt;=Priser!$H$5,Priser!$I$5,IF(AA162&gt;=Priser!$H$4,Priser!$I$4))</f>
        <v>0</v>
      </c>
      <c r="AC162" s="82">
        <f>AB162*SUMIFS(Priser!$F$4:$F$15,Priser!$A$4:$A$15,$AM162)*Y162</f>
        <v>0</v>
      </c>
      <c r="AD162" s="82">
        <f t="shared" si="40"/>
        <v>0</v>
      </c>
      <c r="AE162" s="82">
        <f>IF(AD162&gt;=Priser!$J$5,Priser!$K$5,IF(AD162&gt;=Priser!$J$4,Priser!$K$4))</f>
        <v>0</v>
      </c>
      <c r="AF162" s="82">
        <f>AE162*SUMIFS(Priser!$F$4:$F$15,Priser!$A$4:$A$15,$AM162)*Z162</f>
        <v>0</v>
      </c>
      <c r="AH162" s="52"/>
      <c r="AJ162" s="82">
        <f>IF(Inmatning!F162="",Inmatning!E162,0)/IF(Inmatning!$F$2=Listor!$B$5,I162,1)</f>
        <v>0</v>
      </c>
      <c r="AK162" s="82">
        <f>Inmatning!F162/IF(Inmatning!$F$2=Listor!$B$5,I162,1)</f>
        <v>0</v>
      </c>
      <c r="AM162" s="74">
        <f t="shared" si="34"/>
        <v>3</v>
      </c>
      <c r="AN162" s="82">
        <f>Indata!$B$8</f>
        <v>0</v>
      </c>
    </row>
    <row r="163" spans="4:40" x14ac:dyDescent="0.25">
      <c r="D163" s="80">
        <f t="shared" si="41"/>
        <v>45358</v>
      </c>
      <c r="E163" s="161"/>
      <c r="F163" s="160"/>
      <c r="G163" s="80"/>
      <c r="H163" s="52">
        <f t="shared" si="35"/>
        <v>0</v>
      </c>
      <c r="I163" s="74">
        <f>24+SUMIFS(Listor!$C$22:$C$23,Listor!$B$22:$B$23,Inmatning!D163)</f>
        <v>24</v>
      </c>
      <c r="J163" s="82">
        <f t="shared" si="28"/>
        <v>0</v>
      </c>
      <c r="L163" s="99"/>
      <c r="M163" s="97"/>
      <c r="N163" s="82">
        <f>L163*SUMIFS(Priser!$F$4:$F$15,Priser!$A$4:$A$15,AM163)</f>
        <v>0</v>
      </c>
      <c r="O163" s="82">
        <f t="shared" si="36"/>
        <v>0</v>
      </c>
      <c r="Q163" s="82">
        <f t="shared" si="29"/>
        <v>0</v>
      </c>
      <c r="R163" s="82">
        <f t="shared" si="30"/>
        <v>0</v>
      </c>
      <c r="S163" s="82">
        <f t="shared" si="37"/>
        <v>0</v>
      </c>
      <c r="T163" s="82">
        <f t="shared" si="31"/>
        <v>0</v>
      </c>
      <c r="X163" s="82">
        <f t="shared" si="32"/>
        <v>0</v>
      </c>
      <c r="Y163" s="82">
        <f t="shared" si="38"/>
        <v>0</v>
      </c>
      <c r="Z163" s="82">
        <f t="shared" si="33"/>
        <v>0</v>
      </c>
      <c r="AA163" s="82">
        <f t="shared" si="39"/>
        <v>0</v>
      </c>
      <c r="AB163" s="82">
        <f>IF(AA163&gt;=Priser!$H$5,Priser!$I$5,IF(AA163&gt;=Priser!$H$4,Priser!$I$4))</f>
        <v>0</v>
      </c>
      <c r="AC163" s="82">
        <f>AB163*SUMIFS(Priser!$F$4:$F$15,Priser!$A$4:$A$15,$AM163)*Y163</f>
        <v>0</v>
      </c>
      <c r="AD163" s="82">
        <f t="shared" si="40"/>
        <v>0</v>
      </c>
      <c r="AE163" s="82">
        <f>IF(AD163&gt;=Priser!$J$5,Priser!$K$5,IF(AD163&gt;=Priser!$J$4,Priser!$K$4))</f>
        <v>0</v>
      </c>
      <c r="AF163" s="82">
        <f>AE163*SUMIFS(Priser!$F$4:$F$15,Priser!$A$4:$A$15,$AM163)*Z163</f>
        <v>0</v>
      </c>
      <c r="AH163" s="52"/>
      <c r="AJ163" s="82">
        <f>IF(Inmatning!F163="",Inmatning!E163,0)/IF(Inmatning!$F$2=Listor!$B$5,I163,1)</f>
        <v>0</v>
      </c>
      <c r="AK163" s="82">
        <f>Inmatning!F163/IF(Inmatning!$F$2=Listor!$B$5,I163,1)</f>
        <v>0</v>
      </c>
      <c r="AM163" s="74">
        <f t="shared" si="34"/>
        <v>3</v>
      </c>
      <c r="AN163" s="82">
        <f>Indata!$B$8</f>
        <v>0</v>
      </c>
    </row>
    <row r="164" spans="4:40" x14ac:dyDescent="0.25">
      <c r="D164" s="80">
        <f t="shared" si="41"/>
        <v>45359</v>
      </c>
      <c r="E164" s="161"/>
      <c r="F164" s="160"/>
      <c r="G164" s="80"/>
      <c r="H164" s="52">
        <f t="shared" si="35"/>
        <v>0</v>
      </c>
      <c r="I164" s="74">
        <f>24+SUMIFS(Listor!$C$22:$C$23,Listor!$B$22:$B$23,Inmatning!D164)</f>
        <v>24</v>
      </c>
      <c r="J164" s="82">
        <f t="shared" si="28"/>
        <v>0</v>
      </c>
      <c r="L164" s="99"/>
      <c r="M164" s="97"/>
      <c r="N164" s="82">
        <f>L164*SUMIFS(Priser!$F$4:$F$15,Priser!$A$4:$A$15,AM164)</f>
        <v>0</v>
      </c>
      <c r="O164" s="82">
        <f t="shared" si="36"/>
        <v>0</v>
      </c>
      <c r="Q164" s="82">
        <f t="shared" si="29"/>
        <v>0</v>
      </c>
      <c r="R164" s="82">
        <f t="shared" si="30"/>
        <v>0</v>
      </c>
      <c r="S164" s="82">
        <f t="shared" si="37"/>
        <v>0</v>
      </c>
      <c r="T164" s="82">
        <f t="shared" si="31"/>
        <v>0</v>
      </c>
      <c r="X164" s="82">
        <f t="shared" si="32"/>
        <v>0</v>
      </c>
      <c r="Y164" s="82">
        <f t="shared" si="38"/>
        <v>0</v>
      </c>
      <c r="Z164" s="82">
        <f t="shared" si="33"/>
        <v>0</v>
      </c>
      <c r="AA164" s="82">
        <f t="shared" si="39"/>
        <v>0</v>
      </c>
      <c r="AB164" s="82">
        <f>IF(AA164&gt;=Priser!$H$5,Priser!$I$5,IF(AA164&gt;=Priser!$H$4,Priser!$I$4))</f>
        <v>0</v>
      </c>
      <c r="AC164" s="82">
        <f>AB164*SUMIFS(Priser!$F$4:$F$15,Priser!$A$4:$A$15,$AM164)*Y164</f>
        <v>0</v>
      </c>
      <c r="AD164" s="82">
        <f t="shared" si="40"/>
        <v>0</v>
      </c>
      <c r="AE164" s="82">
        <f>IF(AD164&gt;=Priser!$J$5,Priser!$K$5,IF(AD164&gt;=Priser!$J$4,Priser!$K$4))</f>
        <v>0</v>
      </c>
      <c r="AF164" s="82">
        <f>AE164*SUMIFS(Priser!$F$4:$F$15,Priser!$A$4:$A$15,$AM164)*Z164</f>
        <v>0</v>
      </c>
      <c r="AH164" s="52"/>
      <c r="AJ164" s="82">
        <f>IF(Inmatning!F164="",Inmatning!E164,0)/IF(Inmatning!$F$2=Listor!$B$5,I164,1)</f>
        <v>0</v>
      </c>
      <c r="AK164" s="82">
        <f>Inmatning!F164/IF(Inmatning!$F$2=Listor!$B$5,I164,1)</f>
        <v>0</v>
      </c>
      <c r="AM164" s="74">
        <f t="shared" si="34"/>
        <v>3</v>
      </c>
      <c r="AN164" s="82">
        <f>Indata!$B$8</f>
        <v>0</v>
      </c>
    </row>
    <row r="165" spans="4:40" x14ac:dyDescent="0.25">
      <c r="D165" s="80">
        <f t="shared" si="41"/>
        <v>45360</v>
      </c>
      <c r="E165" s="161"/>
      <c r="F165" s="160"/>
      <c r="G165" s="80"/>
      <c r="H165" s="52">
        <f t="shared" si="35"/>
        <v>0</v>
      </c>
      <c r="I165" s="74">
        <f>24+SUMIFS(Listor!$C$22:$C$23,Listor!$B$22:$B$23,Inmatning!D165)</f>
        <v>24</v>
      </c>
      <c r="J165" s="82">
        <f t="shared" si="28"/>
        <v>0</v>
      </c>
      <c r="L165" s="99"/>
      <c r="M165" s="97"/>
      <c r="N165" s="82">
        <f>L165*SUMIFS(Priser!$F$4:$F$15,Priser!$A$4:$A$15,AM165)</f>
        <v>0</v>
      </c>
      <c r="O165" s="82">
        <f t="shared" si="36"/>
        <v>0</v>
      </c>
      <c r="Q165" s="82">
        <f t="shared" si="29"/>
        <v>0</v>
      </c>
      <c r="R165" s="82">
        <f t="shared" si="30"/>
        <v>0</v>
      </c>
      <c r="S165" s="82">
        <f t="shared" si="37"/>
        <v>0</v>
      </c>
      <c r="T165" s="82">
        <f t="shared" si="31"/>
        <v>0</v>
      </c>
      <c r="X165" s="82">
        <f t="shared" si="32"/>
        <v>0</v>
      </c>
      <c r="Y165" s="82">
        <f t="shared" si="38"/>
        <v>0</v>
      </c>
      <c r="Z165" s="82">
        <f t="shared" si="33"/>
        <v>0</v>
      </c>
      <c r="AA165" s="82">
        <f t="shared" si="39"/>
        <v>0</v>
      </c>
      <c r="AB165" s="82">
        <f>IF(AA165&gt;=Priser!$H$5,Priser!$I$5,IF(AA165&gt;=Priser!$H$4,Priser!$I$4))</f>
        <v>0</v>
      </c>
      <c r="AC165" s="82">
        <f>AB165*SUMIFS(Priser!$F$4:$F$15,Priser!$A$4:$A$15,$AM165)*Y165</f>
        <v>0</v>
      </c>
      <c r="AD165" s="82">
        <f t="shared" si="40"/>
        <v>0</v>
      </c>
      <c r="AE165" s="82">
        <f>IF(AD165&gt;=Priser!$J$5,Priser!$K$5,IF(AD165&gt;=Priser!$J$4,Priser!$K$4))</f>
        <v>0</v>
      </c>
      <c r="AF165" s="82">
        <f>AE165*SUMIFS(Priser!$F$4:$F$15,Priser!$A$4:$A$15,$AM165)*Z165</f>
        <v>0</v>
      </c>
      <c r="AH165" s="52"/>
      <c r="AJ165" s="82">
        <f>IF(Inmatning!F165="",Inmatning!E165,0)/IF(Inmatning!$F$2=Listor!$B$5,I165,1)</f>
        <v>0</v>
      </c>
      <c r="AK165" s="82">
        <f>Inmatning!F165/IF(Inmatning!$F$2=Listor!$B$5,I165,1)</f>
        <v>0</v>
      </c>
      <c r="AM165" s="74">
        <f t="shared" si="34"/>
        <v>3</v>
      </c>
      <c r="AN165" s="82">
        <f>Indata!$B$8</f>
        <v>0</v>
      </c>
    </row>
    <row r="166" spans="4:40" x14ac:dyDescent="0.25">
      <c r="D166" s="80">
        <f t="shared" si="41"/>
        <v>45361</v>
      </c>
      <c r="E166" s="161"/>
      <c r="F166" s="160"/>
      <c r="G166" s="80"/>
      <c r="H166" s="52">
        <f t="shared" si="35"/>
        <v>0</v>
      </c>
      <c r="I166" s="74">
        <f>24+SUMIFS(Listor!$C$22:$C$23,Listor!$B$22:$B$23,Inmatning!D166)</f>
        <v>24</v>
      </c>
      <c r="J166" s="82">
        <f t="shared" si="28"/>
        <v>0</v>
      </c>
      <c r="L166" s="99"/>
      <c r="M166" s="97"/>
      <c r="N166" s="82">
        <f>L166*SUMIFS(Priser!$F$4:$F$15,Priser!$A$4:$A$15,AM166)</f>
        <v>0</v>
      </c>
      <c r="O166" s="82">
        <f t="shared" si="36"/>
        <v>0</v>
      </c>
      <c r="Q166" s="82">
        <f t="shared" si="29"/>
        <v>0</v>
      </c>
      <c r="R166" s="82">
        <f t="shared" si="30"/>
        <v>0</v>
      </c>
      <c r="S166" s="82">
        <f t="shared" si="37"/>
        <v>0</v>
      </c>
      <c r="T166" s="82">
        <f t="shared" si="31"/>
        <v>0</v>
      </c>
      <c r="X166" s="82">
        <f t="shared" si="32"/>
        <v>0</v>
      </c>
      <c r="Y166" s="82">
        <f t="shared" si="38"/>
        <v>0</v>
      </c>
      <c r="Z166" s="82">
        <f t="shared" si="33"/>
        <v>0</v>
      </c>
      <c r="AA166" s="82">
        <f t="shared" si="39"/>
        <v>0</v>
      </c>
      <c r="AB166" s="82">
        <f>IF(AA166&gt;=Priser!$H$5,Priser!$I$5,IF(AA166&gt;=Priser!$H$4,Priser!$I$4))</f>
        <v>0</v>
      </c>
      <c r="AC166" s="82">
        <f>AB166*SUMIFS(Priser!$F$4:$F$15,Priser!$A$4:$A$15,$AM166)*Y166</f>
        <v>0</v>
      </c>
      <c r="AD166" s="82">
        <f t="shared" si="40"/>
        <v>0</v>
      </c>
      <c r="AE166" s="82">
        <f>IF(AD166&gt;=Priser!$J$5,Priser!$K$5,IF(AD166&gt;=Priser!$J$4,Priser!$K$4))</f>
        <v>0</v>
      </c>
      <c r="AF166" s="82">
        <f>AE166*SUMIFS(Priser!$F$4:$F$15,Priser!$A$4:$A$15,$AM166)*Z166</f>
        <v>0</v>
      </c>
      <c r="AH166" s="52"/>
      <c r="AJ166" s="82">
        <f>IF(Inmatning!F166="",Inmatning!E166,0)/IF(Inmatning!$F$2=Listor!$B$5,I166,1)</f>
        <v>0</v>
      </c>
      <c r="AK166" s="82">
        <f>Inmatning!F166/IF(Inmatning!$F$2=Listor!$B$5,I166,1)</f>
        <v>0</v>
      </c>
      <c r="AM166" s="74">
        <f t="shared" si="34"/>
        <v>3</v>
      </c>
      <c r="AN166" s="82">
        <f>Indata!$B$8</f>
        <v>0</v>
      </c>
    </row>
    <row r="167" spans="4:40" x14ac:dyDescent="0.25">
      <c r="D167" s="80">
        <f t="shared" si="41"/>
        <v>45362</v>
      </c>
      <c r="E167" s="161"/>
      <c r="F167" s="160"/>
      <c r="G167" s="80"/>
      <c r="H167" s="52">
        <f t="shared" si="35"/>
        <v>0</v>
      </c>
      <c r="I167" s="74">
        <f>24+SUMIFS(Listor!$C$22:$C$23,Listor!$B$22:$B$23,Inmatning!D167)</f>
        <v>24</v>
      </c>
      <c r="J167" s="82">
        <f t="shared" si="28"/>
        <v>0</v>
      </c>
      <c r="L167" s="99"/>
      <c r="M167" s="97"/>
      <c r="N167" s="82">
        <f>L167*SUMIFS(Priser!$F$4:$F$15,Priser!$A$4:$A$15,AM167)</f>
        <v>0</v>
      </c>
      <c r="O167" s="82">
        <f t="shared" si="36"/>
        <v>0</v>
      </c>
      <c r="Q167" s="82">
        <f t="shared" si="29"/>
        <v>0</v>
      </c>
      <c r="R167" s="82">
        <f t="shared" si="30"/>
        <v>0</v>
      </c>
      <c r="S167" s="82">
        <f t="shared" si="37"/>
        <v>0</v>
      </c>
      <c r="T167" s="82">
        <f t="shared" si="31"/>
        <v>0</v>
      </c>
      <c r="X167" s="82">
        <f t="shared" si="32"/>
        <v>0</v>
      </c>
      <c r="Y167" s="82">
        <f t="shared" si="38"/>
        <v>0</v>
      </c>
      <c r="Z167" s="82">
        <f t="shared" si="33"/>
        <v>0</v>
      </c>
      <c r="AA167" s="82">
        <f t="shared" si="39"/>
        <v>0</v>
      </c>
      <c r="AB167" s="82">
        <f>IF(AA167&gt;=Priser!$H$5,Priser!$I$5,IF(AA167&gt;=Priser!$H$4,Priser!$I$4))</f>
        <v>0</v>
      </c>
      <c r="AC167" s="82">
        <f>AB167*SUMIFS(Priser!$F$4:$F$15,Priser!$A$4:$A$15,$AM167)*Y167</f>
        <v>0</v>
      </c>
      <c r="AD167" s="82">
        <f t="shared" si="40"/>
        <v>0</v>
      </c>
      <c r="AE167" s="82">
        <f>IF(AD167&gt;=Priser!$J$5,Priser!$K$5,IF(AD167&gt;=Priser!$J$4,Priser!$K$4))</f>
        <v>0</v>
      </c>
      <c r="AF167" s="82">
        <f>AE167*SUMIFS(Priser!$F$4:$F$15,Priser!$A$4:$A$15,$AM167)*Z167</f>
        <v>0</v>
      </c>
      <c r="AH167" s="52"/>
      <c r="AJ167" s="82">
        <f>IF(Inmatning!F167="",Inmatning!E167,0)/IF(Inmatning!$F$2=Listor!$B$5,I167,1)</f>
        <v>0</v>
      </c>
      <c r="AK167" s="82">
        <f>Inmatning!F167/IF(Inmatning!$F$2=Listor!$B$5,I167,1)</f>
        <v>0</v>
      </c>
      <c r="AM167" s="74">
        <f t="shared" si="34"/>
        <v>3</v>
      </c>
      <c r="AN167" s="82">
        <f>Indata!$B$8</f>
        <v>0</v>
      </c>
    </row>
    <row r="168" spans="4:40" x14ac:dyDescent="0.25">
      <c r="D168" s="80">
        <f t="shared" si="41"/>
        <v>45363</v>
      </c>
      <c r="E168" s="161"/>
      <c r="F168" s="160"/>
      <c r="G168" s="80"/>
      <c r="H168" s="52">
        <f t="shared" si="35"/>
        <v>0</v>
      </c>
      <c r="I168" s="74">
        <f>24+SUMIFS(Listor!$C$22:$C$23,Listor!$B$22:$B$23,Inmatning!D168)</f>
        <v>24</v>
      </c>
      <c r="J168" s="82">
        <f t="shared" si="28"/>
        <v>0</v>
      </c>
      <c r="L168" s="99"/>
      <c r="M168" s="97"/>
      <c r="N168" s="82">
        <f>L168*SUMIFS(Priser!$F$4:$F$15,Priser!$A$4:$A$15,AM168)</f>
        <v>0</v>
      </c>
      <c r="O168" s="82">
        <f t="shared" si="36"/>
        <v>0</v>
      </c>
      <c r="Q168" s="82">
        <f t="shared" si="29"/>
        <v>0</v>
      </c>
      <c r="R168" s="82">
        <f t="shared" si="30"/>
        <v>0</v>
      </c>
      <c r="S168" s="82">
        <f t="shared" si="37"/>
        <v>0</v>
      </c>
      <c r="T168" s="82">
        <f t="shared" si="31"/>
        <v>0</v>
      </c>
      <c r="X168" s="82">
        <f t="shared" si="32"/>
        <v>0</v>
      </c>
      <c r="Y168" s="82">
        <f t="shared" si="38"/>
        <v>0</v>
      </c>
      <c r="Z168" s="82">
        <f t="shared" si="33"/>
        <v>0</v>
      </c>
      <c r="AA168" s="82">
        <f t="shared" si="39"/>
        <v>0</v>
      </c>
      <c r="AB168" s="82">
        <f>IF(AA168&gt;=Priser!$H$5,Priser!$I$5,IF(AA168&gt;=Priser!$H$4,Priser!$I$4))</f>
        <v>0</v>
      </c>
      <c r="AC168" s="82">
        <f>AB168*SUMIFS(Priser!$F$4:$F$15,Priser!$A$4:$A$15,$AM168)*Y168</f>
        <v>0</v>
      </c>
      <c r="AD168" s="82">
        <f t="shared" si="40"/>
        <v>0</v>
      </c>
      <c r="AE168" s="82">
        <f>IF(AD168&gt;=Priser!$J$5,Priser!$K$5,IF(AD168&gt;=Priser!$J$4,Priser!$K$4))</f>
        <v>0</v>
      </c>
      <c r="AF168" s="82">
        <f>AE168*SUMIFS(Priser!$F$4:$F$15,Priser!$A$4:$A$15,$AM168)*Z168</f>
        <v>0</v>
      </c>
      <c r="AH168" s="52"/>
      <c r="AJ168" s="82">
        <f>IF(Inmatning!F168="",Inmatning!E168,0)/IF(Inmatning!$F$2=Listor!$B$5,I168,1)</f>
        <v>0</v>
      </c>
      <c r="AK168" s="82">
        <f>Inmatning!F168/IF(Inmatning!$F$2=Listor!$B$5,I168,1)</f>
        <v>0</v>
      </c>
      <c r="AM168" s="74">
        <f t="shared" si="34"/>
        <v>3</v>
      </c>
      <c r="AN168" s="82">
        <f>Indata!$B$8</f>
        <v>0</v>
      </c>
    </row>
    <row r="169" spans="4:40" x14ac:dyDescent="0.25">
      <c r="D169" s="80">
        <f t="shared" si="41"/>
        <v>45364</v>
      </c>
      <c r="E169" s="161"/>
      <c r="F169" s="160"/>
      <c r="G169" s="80"/>
      <c r="H169" s="52">
        <f t="shared" si="35"/>
        <v>0</v>
      </c>
      <c r="I169" s="74">
        <f>24+SUMIFS(Listor!$C$22:$C$23,Listor!$B$22:$B$23,Inmatning!D169)</f>
        <v>24</v>
      </c>
      <c r="J169" s="82">
        <f t="shared" si="28"/>
        <v>0</v>
      </c>
      <c r="L169" s="99"/>
      <c r="M169" s="97"/>
      <c r="N169" s="82">
        <f>L169*SUMIFS(Priser!$F$4:$F$15,Priser!$A$4:$A$15,AM169)</f>
        <v>0</v>
      </c>
      <c r="O169" s="82">
        <f t="shared" si="36"/>
        <v>0</v>
      </c>
      <c r="Q169" s="82">
        <f t="shared" si="29"/>
        <v>0</v>
      </c>
      <c r="R169" s="82">
        <f t="shared" si="30"/>
        <v>0</v>
      </c>
      <c r="S169" s="82">
        <f t="shared" si="37"/>
        <v>0</v>
      </c>
      <c r="T169" s="82">
        <f t="shared" si="31"/>
        <v>0</v>
      </c>
      <c r="X169" s="82">
        <f t="shared" si="32"/>
        <v>0</v>
      </c>
      <c r="Y169" s="82">
        <f t="shared" si="38"/>
        <v>0</v>
      </c>
      <c r="Z169" s="82">
        <f t="shared" si="33"/>
        <v>0</v>
      </c>
      <c r="AA169" s="82">
        <f t="shared" si="39"/>
        <v>0</v>
      </c>
      <c r="AB169" s="82">
        <f>IF(AA169&gt;=Priser!$H$5,Priser!$I$5,IF(AA169&gt;=Priser!$H$4,Priser!$I$4))</f>
        <v>0</v>
      </c>
      <c r="AC169" s="82">
        <f>AB169*SUMIFS(Priser!$F$4:$F$15,Priser!$A$4:$A$15,$AM169)*Y169</f>
        <v>0</v>
      </c>
      <c r="AD169" s="82">
        <f t="shared" si="40"/>
        <v>0</v>
      </c>
      <c r="AE169" s="82">
        <f>IF(AD169&gt;=Priser!$J$5,Priser!$K$5,IF(AD169&gt;=Priser!$J$4,Priser!$K$4))</f>
        <v>0</v>
      </c>
      <c r="AF169" s="82">
        <f>AE169*SUMIFS(Priser!$F$4:$F$15,Priser!$A$4:$A$15,$AM169)*Z169</f>
        <v>0</v>
      </c>
      <c r="AH169" s="52"/>
      <c r="AJ169" s="82">
        <f>IF(Inmatning!F169="",Inmatning!E169,0)/IF(Inmatning!$F$2=Listor!$B$5,I169,1)</f>
        <v>0</v>
      </c>
      <c r="AK169" s="82">
        <f>Inmatning!F169/IF(Inmatning!$F$2=Listor!$B$5,I169,1)</f>
        <v>0</v>
      </c>
      <c r="AM169" s="74">
        <f t="shared" si="34"/>
        <v>3</v>
      </c>
      <c r="AN169" s="82">
        <f>Indata!$B$8</f>
        <v>0</v>
      </c>
    </row>
    <row r="170" spans="4:40" x14ac:dyDescent="0.25">
      <c r="D170" s="80">
        <f t="shared" si="41"/>
        <v>45365</v>
      </c>
      <c r="E170" s="161"/>
      <c r="F170" s="160"/>
      <c r="G170" s="80"/>
      <c r="H170" s="52">
        <f t="shared" si="35"/>
        <v>0</v>
      </c>
      <c r="I170" s="74">
        <f>24+SUMIFS(Listor!$C$22:$C$23,Listor!$B$22:$B$23,Inmatning!D170)</f>
        <v>24</v>
      </c>
      <c r="J170" s="82">
        <f t="shared" si="28"/>
        <v>0</v>
      </c>
      <c r="L170" s="99"/>
      <c r="M170" s="97"/>
      <c r="N170" s="82">
        <f>L170*SUMIFS(Priser!$F$4:$F$15,Priser!$A$4:$A$15,AM170)</f>
        <v>0</v>
      </c>
      <c r="O170" s="82">
        <f t="shared" si="36"/>
        <v>0</v>
      </c>
      <c r="Q170" s="82">
        <f t="shared" si="29"/>
        <v>0</v>
      </c>
      <c r="R170" s="82">
        <f t="shared" si="30"/>
        <v>0</v>
      </c>
      <c r="S170" s="82">
        <f t="shared" si="37"/>
        <v>0</v>
      </c>
      <c r="T170" s="82">
        <f t="shared" si="31"/>
        <v>0</v>
      </c>
      <c r="X170" s="82">
        <f t="shared" si="32"/>
        <v>0</v>
      </c>
      <c r="Y170" s="82">
        <f t="shared" si="38"/>
        <v>0</v>
      </c>
      <c r="Z170" s="82">
        <f t="shared" si="33"/>
        <v>0</v>
      </c>
      <c r="AA170" s="82">
        <f t="shared" si="39"/>
        <v>0</v>
      </c>
      <c r="AB170" s="82">
        <f>IF(AA170&gt;=Priser!$H$5,Priser!$I$5,IF(AA170&gt;=Priser!$H$4,Priser!$I$4))</f>
        <v>0</v>
      </c>
      <c r="AC170" s="82">
        <f>AB170*SUMIFS(Priser!$F$4:$F$15,Priser!$A$4:$A$15,$AM170)*Y170</f>
        <v>0</v>
      </c>
      <c r="AD170" s="82">
        <f t="shared" si="40"/>
        <v>0</v>
      </c>
      <c r="AE170" s="82">
        <f>IF(AD170&gt;=Priser!$J$5,Priser!$K$5,IF(AD170&gt;=Priser!$J$4,Priser!$K$4))</f>
        <v>0</v>
      </c>
      <c r="AF170" s="82">
        <f>AE170*SUMIFS(Priser!$F$4:$F$15,Priser!$A$4:$A$15,$AM170)*Z170</f>
        <v>0</v>
      </c>
      <c r="AH170" s="52"/>
      <c r="AJ170" s="82">
        <f>IF(Inmatning!F170="",Inmatning!E170,0)/IF(Inmatning!$F$2=Listor!$B$5,I170,1)</f>
        <v>0</v>
      </c>
      <c r="AK170" s="82">
        <f>Inmatning!F170/IF(Inmatning!$F$2=Listor!$B$5,I170,1)</f>
        <v>0</v>
      </c>
      <c r="AM170" s="74">
        <f t="shared" si="34"/>
        <v>3</v>
      </c>
      <c r="AN170" s="82">
        <f>Indata!$B$8</f>
        <v>0</v>
      </c>
    </row>
    <row r="171" spans="4:40" x14ac:dyDescent="0.25">
      <c r="D171" s="80">
        <f t="shared" si="41"/>
        <v>45366</v>
      </c>
      <c r="E171" s="161"/>
      <c r="F171" s="160"/>
      <c r="G171" s="80"/>
      <c r="H171" s="52">
        <f t="shared" si="35"/>
        <v>0</v>
      </c>
      <c r="I171" s="74">
        <f>24+SUMIFS(Listor!$C$22:$C$23,Listor!$B$22:$B$23,Inmatning!D171)</f>
        <v>24</v>
      </c>
      <c r="J171" s="82">
        <f t="shared" si="28"/>
        <v>0</v>
      </c>
      <c r="L171" s="99"/>
      <c r="M171" s="97"/>
      <c r="N171" s="82">
        <f>L171*SUMIFS(Priser!$F$4:$F$15,Priser!$A$4:$A$15,AM171)</f>
        <v>0</v>
      </c>
      <c r="O171" s="82">
        <f t="shared" si="36"/>
        <v>0</v>
      </c>
      <c r="Q171" s="82">
        <f t="shared" si="29"/>
        <v>0</v>
      </c>
      <c r="R171" s="82">
        <f t="shared" si="30"/>
        <v>0</v>
      </c>
      <c r="S171" s="82">
        <f t="shared" si="37"/>
        <v>0</v>
      </c>
      <c r="T171" s="82">
        <f t="shared" si="31"/>
        <v>0</v>
      </c>
      <c r="X171" s="82">
        <f t="shared" si="32"/>
        <v>0</v>
      </c>
      <c r="Y171" s="82">
        <f t="shared" si="38"/>
        <v>0</v>
      </c>
      <c r="Z171" s="82">
        <f t="shared" si="33"/>
        <v>0</v>
      </c>
      <c r="AA171" s="82">
        <f t="shared" si="39"/>
        <v>0</v>
      </c>
      <c r="AB171" s="82">
        <f>IF(AA171&gt;=Priser!$H$5,Priser!$I$5,IF(AA171&gt;=Priser!$H$4,Priser!$I$4))</f>
        <v>0</v>
      </c>
      <c r="AC171" s="82">
        <f>AB171*SUMIFS(Priser!$F$4:$F$15,Priser!$A$4:$A$15,$AM171)*Y171</f>
        <v>0</v>
      </c>
      <c r="AD171" s="82">
        <f t="shared" si="40"/>
        <v>0</v>
      </c>
      <c r="AE171" s="82">
        <f>IF(AD171&gt;=Priser!$J$5,Priser!$K$5,IF(AD171&gt;=Priser!$J$4,Priser!$K$4))</f>
        <v>0</v>
      </c>
      <c r="AF171" s="82">
        <f>AE171*SUMIFS(Priser!$F$4:$F$15,Priser!$A$4:$A$15,$AM171)*Z171</f>
        <v>0</v>
      </c>
      <c r="AH171" s="52"/>
      <c r="AJ171" s="82">
        <f>IF(Inmatning!F171="",Inmatning!E171,0)/IF(Inmatning!$F$2=Listor!$B$5,I171,1)</f>
        <v>0</v>
      </c>
      <c r="AK171" s="82">
        <f>Inmatning!F171/IF(Inmatning!$F$2=Listor!$B$5,I171,1)</f>
        <v>0</v>
      </c>
      <c r="AM171" s="74">
        <f t="shared" si="34"/>
        <v>3</v>
      </c>
      <c r="AN171" s="82">
        <f>Indata!$B$8</f>
        <v>0</v>
      </c>
    </row>
    <row r="172" spans="4:40" x14ac:dyDescent="0.25">
      <c r="D172" s="80">
        <f t="shared" si="41"/>
        <v>45367</v>
      </c>
      <c r="E172" s="161"/>
      <c r="F172" s="160"/>
      <c r="G172" s="80"/>
      <c r="H172" s="52">
        <f t="shared" si="35"/>
        <v>0</v>
      </c>
      <c r="I172" s="74">
        <f>24+SUMIFS(Listor!$C$22:$C$23,Listor!$B$22:$B$23,Inmatning!D172)</f>
        <v>24</v>
      </c>
      <c r="J172" s="82">
        <f t="shared" si="28"/>
        <v>0</v>
      </c>
      <c r="L172" s="99"/>
      <c r="M172" s="97"/>
      <c r="N172" s="82">
        <f>L172*SUMIFS(Priser!$F$4:$F$15,Priser!$A$4:$A$15,AM172)</f>
        <v>0</v>
      </c>
      <c r="O172" s="82">
        <f t="shared" si="36"/>
        <v>0</v>
      </c>
      <c r="Q172" s="82">
        <f t="shared" si="29"/>
        <v>0</v>
      </c>
      <c r="R172" s="82">
        <f t="shared" si="30"/>
        <v>0</v>
      </c>
      <c r="S172" s="82">
        <f t="shared" si="37"/>
        <v>0</v>
      </c>
      <c r="T172" s="82">
        <f t="shared" si="31"/>
        <v>0</v>
      </c>
      <c r="X172" s="82">
        <f t="shared" si="32"/>
        <v>0</v>
      </c>
      <c r="Y172" s="82">
        <f t="shared" si="38"/>
        <v>0</v>
      </c>
      <c r="Z172" s="82">
        <f t="shared" si="33"/>
        <v>0</v>
      </c>
      <c r="AA172" s="82">
        <f t="shared" si="39"/>
        <v>0</v>
      </c>
      <c r="AB172" s="82">
        <f>IF(AA172&gt;=Priser!$H$5,Priser!$I$5,IF(AA172&gt;=Priser!$H$4,Priser!$I$4))</f>
        <v>0</v>
      </c>
      <c r="AC172" s="82">
        <f>AB172*SUMIFS(Priser!$F$4:$F$15,Priser!$A$4:$A$15,$AM172)*Y172</f>
        <v>0</v>
      </c>
      <c r="AD172" s="82">
        <f t="shared" si="40"/>
        <v>0</v>
      </c>
      <c r="AE172" s="82">
        <f>IF(AD172&gt;=Priser!$J$5,Priser!$K$5,IF(AD172&gt;=Priser!$J$4,Priser!$K$4))</f>
        <v>0</v>
      </c>
      <c r="AF172" s="82">
        <f>AE172*SUMIFS(Priser!$F$4:$F$15,Priser!$A$4:$A$15,$AM172)*Z172</f>
        <v>0</v>
      </c>
      <c r="AH172" s="52"/>
      <c r="AJ172" s="82">
        <f>IF(Inmatning!F172="",Inmatning!E172,0)/IF(Inmatning!$F$2=Listor!$B$5,I172,1)</f>
        <v>0</v>
      </c>
      <c r="AK172" s="82">
        <f>Inmatning!F172/IF(Inmatning!$F$2=Listor!$B$5,I172,1)</f>
        <v>0</v>
      </c>
      <c r="AM172" s="74">
        <f t="shared" si="34"/>
        <v>3</v>
      </c>
      <c r="AN172" s="82">
        <f>Indata!$B$8</f>
        <v>0</v>
      </c>
    </row>
    <row r="173" spans="4:40" x14ac:dyDescent="0.25">
      <c r="D173" s="80">
        <f t="shared" si="41"/>
        <v>45368</v>
      </c>
      <c r="E173" s="161"/>
      <c r="F173" s="160"/>
      <c r="G173" s="80"/>
      <c r="H173" s="52">
        <f t="shared" si="35"/>
        <v>0</v>
      </c>
      <c r="I173" s="74">
        <f>24+SUMIFS(Listor!$C$22:$C$23,Listor!$B$22:$B$23,Inmatning!D173)</f>
        <v>24</v>
      </c>
      <c r="J173" s="82">
        <f t="shared" si="28"/>
        <v>0</v>
      </c>
      <c r="L173" s="99"/>
      <c r="M173" s="97"/>
      <c r="N173" s="82">
        <f>L173*SUMIFS(Priser!$F$4:$F$15,Priser!$A$4:$A$15,AM173)</f>
        <v>0</v>
      </c>
      <c r="O173" s="82">
        <f t="shared" si="36"/>
        <v>0</v>
      </c>
      <c r="Q173" s="82">
        <f t="shared" si="29"/>
        <v>0</v>
      </c>
      <c r="R173" s="82">
        <f t="shared" si="30"/>
        <v>0</v>
      </c>
      <c r="S173" s="82">
        <f t="shared" si="37"/>
        <v>0</v>
      </c>
      <c r="T173" s="82">
        <f t="shared" si="31"/>
        <v>0</v>
      </c>
      <c r="X173" s="82">
        <f t="shared" si="32"/>
        <v>0</v>
      </c>
      <c r="Y173" s="82">
        <f t="shared" si="38"/>
        <v>0</v>
      </c>
      <c r="Z173" s="82">
        <f t="shared" si="33"/>
        <v>0</v>
      </c>
      <c r="AA173" s="82">
        <f t="shared" si="39"/>
        <v>0</v>
      </c>
      <c r="AB173" s="82">
        <f>IF(AA173&gt;=Priser!$H$5,Priser!$I$5,IF(AA173&gt;=Priser!$H$4,Priser!$I$4))</f>
        <v>0</v>
      </c>
      <c r="AC173" s="82">
        <f>AB173*SUMIFS(Priser!$F$4:$F$15,Priser!$A$4:$A$15,$AM173)*Y173</f>
        <v>0</v>
      </c>
      <c r="AD173" s="82">
        <f t="shared" si="40"/>
        <v>0</v>
      </c>
      <c r="AE173" s="82">
        <f>IF(AD173&gt;=Priser!$J$5,Priser!$K$5,IF(AD173&gt;=Priser!$J$4,Priser!$K$4))</f>
        <v>0</v>
      </c>
      <c r="AF173" s="82">
        <f>AE173*SUMIFS(Priser!$F$4:$F$15,Priser!$A$4:$A$15,$AM173)*Z173</f>
        <v>0</v>
      </c>
      <c r="AH173" s="52"/>
      <c r="AJ173" s="82">
        <f>IF(Inmatning!F173="",Inmatning!E173,0)/IF(Inmatning!$F$2=Listor!$B$5,I173,1)</f>
        <v>0</v>
      </c>
      <c r="AK173" s="82">
        <f>Inmatning!F173/IF(Inmatning!$F$2=Listor!$B$5,I173,1)</f>
        <v>0</v>
      </c>
      <c r="AM173" s="74">
        <f t="shared" si="34"/>
        <v>3</v>
      </c>
      <c r="AN173" s="82">
        <f>Indata!$B$8</f>
        <v>0</v>
      </c>
    </row>
    <row r="174" spans="4:40" x14ac:dyDescent="0.25">
      <c r="D174" s="80">
        <f t="shared" si="41"/>
        <v>45369</v>
      </c>
      <c r="E174" s="161"/>
      <c r="F174" s="160"/>
      <c r="G174" s="80"/>
      <c r="H174" s="52">
        <f t="shared" si="35"/>
        <v>0</v>
      </c>
      <c r="I174" s="74">
        <f>24+SUMIFS(Listor!$C$22:$C$23,Listor!$B$22:$B$23,Inmatning!D174)</f>
        <v>24</v>
      </c>
      <c r="J174" s="82">
        <f t="shared" si="28"/>
        <v>0</v>
      </c>
      <c r="L174" s="99"/>
      <c r="M174" s="97"/>
      <c r="N174" s="82">
        <f>L174*SUMIFS(Priser!$F$4:$F$15,Priser!$A$4:$A$15,AM174)</f>
        <v>0</v>
      </c>
      <c r="O174" s="82">
        <f t="shared" si="36"/>
        <v>0</v>
      </c>
      <c r="Q174" s="82">
        <f t="shared" si="29"/>
        <v>0</v>
      </c>
      <c r="R174" s="82">
        <f t="shared" si="30"/>
        <v>0</v>
      </c>
      <c r="S174" s="82">
        <f t="shared" si="37"/>
        <v>0</v>
      </c>
      <c r="T174" s="82">
        <f t="shared" si="31"/>
        <v>0</v>
      </c>
      <c r="X174" s="82">
        <f t="shared" si="32"/>
        <v>0</v>
      </c>
      <c r="Y174" s="82">
        <f t="shared" si="38"/>
        <v>0</v>
      </c>
      <c r="Z174" s="82">
        <f t="shared" si="33"/>
        <v>0</v>
      </c>
      <c r="AA174" s="82">
        <f t="shared" si="39"/>
        <v>0</v>
      </c>
      <c r="AB174" s="82">
        <f>IF(AA174&gt;=Priser!$H$5,Priser!$I$5,IF(AA174&gt;=Priser!$H$4,Priser!$I$4))</f>
        <v>0</v>
      </c>
      <c r="AC174" s="82">
        <f>AB174*SUMIFS(Priser!$F$4:$F$15,Priser!$A$4:$A$15,$AM174)*Y174</f>
        <v>0</v>
      </c>
      <c r="AD174" s="82">
        <f t="shared" si="40"/>
        <v>0</v>
      </c>
      <c r="AE174" s="82">
        <f>IF(AD174&gt;=Priser!$J$5,Priser!$K$5,IF(AD174&gt;=Priser!$J$4,Priser!$K$4))</f>
        <v>0</v>
      </c>
      <c r="AF174" s="82">
        <f>AE174*SUMIFS(Priser!$F$4:$F$15,Priser!$A$4:$A$15,$AM174)*Z174</f>
        <v>0</v>
      </c>
      <c r="AH174" s="52"/>
      <c r="AJ174" s="82">
        <f>IF(Inmatning!F174="",Inmatning!E174,0)/IF(Inmatning!$F$2=Listor!$B$5,I174,1)</f>
        <v>0</v>
      </c>
      <c r="AK174" s="82">
        <f>Inmatning!F174/IF(Inmatning!$F$2=Listor!$B$5,I174,1)</f>
        <v>0</v>
      </c>
      <c r="AM174" s="74">
        <f t="shared" si="34"/>
        <v>3</v>
      </c>
      <c r="AN174" s="82">
        <f>Indata!$B$8</f>
        <v>0</v>
      </c>
    </row>
    <row r="175" spans="4:40" x14ac:dyDescent="0.25">
      <c r="D175" s="80">
        <f t="shared" si="41"/>
        <v>45370</v>
      </c>
      <c r="E175" s="161"/>
      <c r="F175" s="160"/>
      <c r="G175" s="80"/>
      <c r="H175" s="52">
        <f t="shared" si="35"/>
        <v>0</v>
      </c>
      <c r="I175" s="74">
        <f>24+SUMIFS(Listor!$C$22:$C$23,Listor!$B$22:$B$23,Inmatning!D175)</f>
        <v>24</v>
      </c>
      <c r="J175" s="82">
        <f t="shared" si="28"/>
        <v>0</v>
      </c>
      <c r="L175" s="99"/>
      <c r="M175" s="97"/>
      <c r="N175" s="82">
        <f>L175*SUMIFS(Priser!$F$4:$F$15,Priser!$A$4:$A$15,AM175)</f>
        <v>0</v>
      </c>
      <c r="O175" s="82">
        <f t="shared" si="36"/>
        <v>0</v>
      </c>
      <c r="Q175" s="82">
        <f t="shared" si="29"/>
        <v>0</v>
      </c>
      <c r="R175" s="82">
        <f t="shared" si="30"/>
        <v>0</v>
      </c>
      <c r="S175" s="82">
        <f t="shared" si="37"/>
        <v>0</v>
      </c>
      <c r="T175" s="82">
        <f t="shared" si="31"/>
        <v>0</v>
      </c>
      <c r="X175" s="82">
        <f t="shared" si="32"/>
        <v>0</v>
      </c>
      <c r="Y175" s="82">
        <f t="shared" si="38"/>
        <v>0</v>
      </c>
      <c r="Z175" s="82">
        <f t="shared" si="33"/>
        <v>0</v>
      </c>
      <c r="AA175" s="82">
        <f t="shared" si="39"/>
        <v>0</v>
      </c>
      <c r="AB175" s="82">
        <f>IF(AA175&gt;=Priser!$H$5,Priser!$I$5,IF(AA175&gt;=Priser!$H$4,Priser!$I$4))</f>
        <v>0</v>
      </c>
      <c r="AC175" s="82">
        <f>AB175*SUMIFS(Priser!$F$4:$F$15,Priser!$A$4:$A$15,$AM175)*Y175</f>
        <v>0</v>
      </c>
      <c r="AD175" s="82">
        <f t="shared" si="40"/>
        <v>0</v>
      </c>
      <c r="AE175" s="82">
        <f>IF(AD175&gt;=Priser!$J$5,Priser!$K$5,IF(AD175&gt;=Priser!$J$4,Priser!$K$4))</f>
        <v>0</v>
      </c>
      <c r="AF175" s="82">
        <f>AE175*SUMIFS(Priser!$F$4:$F$15,Priser!$A$4:$A$15,$AM175)*Z175</f>
        <v>0</v>
      </c>
      <c r="AH175" s="52"/>
      <c r="AJ175" s="82">
        <f>IF(Inmatning!F175="",Inmatning!E175,0)/IF(Inmatning!$F$2=Listor!$B$5,I175,1)</f>
        <v>0</v>
      </c>
      <c r="AK175" s="82">
        <f>Inmatning!F175/IF(Inmatning!$F$2=Listor!$B$5,I175,1)</f>
        <v>0</v>
      </c>
      <c r="AM175" s="74">
        <f t="shared" si="34"/>
        <v>3</v>
      </c>
      <c r="AN175" s="82">
        <f>Indata!$B$8</f>
        <v>0</v>
      </c>
    </row>
    <row r="176" spans="4:40" x14ac:dyDescent="0.25">
      <c r="D176" s="80">
        <f t="shared" si="41"/>
        <v>45371</v>
      </c>
      <c r="E176" s="161"/>
      <c r="F176" s="160"/>
      <c r="G176" s="80"/>
      <c r="H176" s="52">
        <f t="shared" si="35"/>
        <v>0</v>
      </c>
      <c r="I176" s="74">
        <f>24+SUMIFS(Listor!$C$22:$C$23,Listor!$B$22:$B$23,Inmatning!D176)</f>
        <v>24</v>
      </c>
      <c r="J176" s="82">
        <f t="shared" si="28"/>
        <v>0</v>
      </c>
      <c r="L176" s="99"/>
      <c r="M176" s="97"/>
      <c r="N176" s="82">
        <f>L176*SUMIFS(Priser!$F$4:$F$15,Priser!$A$4:$A$15,AM176)</f>
        <v>0</v>
      </c>
      <c r="O176" s="82">
        <f t="shared" si="36"/>
        <v>0</v>
      </c>
      <c r="Q176" s="82">
        <f t="shared" si="29"/>
        <v>0</v>
      </c>
      <c r="R176" s="82">
        <f t="shared" si="30"/>
        <v>0</v>
      </c>
      <c r="S176" s="82">
        <f t="shared" si="37"/>
        <v>0</v>
      </c>
      <c r="T176" s="82">
        <f t="shared" si="31"/>
        <v>0</v>
      </c>
      <c r="X176" s="82">
        <f t="shared" si="32"/>
        <v>0</v>
      </c>
      <c r="Y176" s="82">
        <f t="shared" si="38"/>
        <v>0</v>
      </c>
      <c r="Z176" s="82">
        <f t="shared" si="33"/>
        <v>0</v>
      </c>
      <c r="AA176" s="82">
        <f t="shared" si="39"/>
        <v>0</v>
      </c>
      <c r="AB176" s="82">
        <f>IF(AA176&gt;=Priser!$H$5,Priser!$I$5,IF(AA176&gt;=Priser!$H$4,Priser!$I$4))</f>
        <v>0</v>
      </c>
      <c r="AC176" s="82">
        <f>AB176*SUMIFS(Priser!$F$4:$F$15,Priser!$A$4:$A$15,$AM176)*Y176</f>
        <v>0</v>
      </c>
      <c r="AD176" s="82">
        <f t="shared" si="40"/>
        <v>0</v>
      </c>
      <c r="AE176" s="82">
        <f>IF(AD176&gt;=Priser!$J$5,Priser!$K$5,IF(AD176&gt;=Priser!$J$4,Priser!$K$4))</f>
        <v>0</v>
      </c>
      <c r="AF176" s="82">
        <f>AE176*SUMIFS(Priser!$F$4:$F$15,Priser!$A$4:$A$15,$AM176)*Z176</f>
        <v>0</v>
      </c>
      <c r="AH176" s="52"/>
      <c r="AJ176" s="82">
        <f>IF(Inmatning!F176="",Inmatning!E176,0)/IF(Inmatning!$F$2=Listor!$B$5,I176,1)</f>
        <v>0</v>
      </c>
      <c r="AK176" s="82">
        <f>Inmatning!F176/IF(Inmatning!$F$2=Listor!$B$5,I176,1)</f>
        <v>0</v>
      </c>
      <c r="AM176" s="74">
        <f t="shared" si="34"/>
        <v>3</v>
      </c>
      <c r="AN176" s="82">
        <f>Indata!$B$8</f>
        <v>0</v>
      </c>
    </row>
    <row r="177" spans="4:40" x14ac:dyDescent="0.25">
      <c r="D177" s="80">
        <f t="shared" si="41"/>
        <v>45372</v>
      </c>
      <c r="E177" s="161"/>
      <c r="F177" s="160"/>
      <c r="G177" s="80"/>
      <c r="H177" s="52">
        <f t="shared" si="35"/>
        <v>0</v>
      </c>
      <c r="I177" s="74">
        <f>24+SUMIFS(Listor!$C$22:$C$23,Listor!$B$22:$B$23,Inmatning!D177)</f>
        <v>24</v>
      </c>
      <c r="J177" s="82">
        <f t="shared" si="28"/>
        <v>0</v>
      </c>
      <c r="L177" s="99"/>
      <c r="M177" s="97"/>
      <c r="N177" s="82">
        <f>L177*SUMIFS(Priser!$F$4:$F$15,Priser!$A$4:$A$15,AM177)</f>
        <v>0</v>
      </c>
      <c r="O177" s="82">
        <f t="shared" si="36"/>
        <v>0</v>
      </c>
      <c r="Q177" s="82">
        <f t="shared" si="29"/>
        <v>0</v>
      </c>
      <c r="R177" s="82">
        <f t="shared" si="30"/>
        <v>0</v>
      </c>
      <c r="S177" s="82">
        <f t="shared" si="37"/>
        <v>0</v>
      </c>
      <c r="T177" s="82">
        <f t="shared" si="31"/>
        <v>0</v>
      </c>
      <c r="X177" s="82">
        <f t="shared" si="32"/>
        <v>0</v>
      </c>
      <c r="Y177" s="82">
        <f t="shared" si="38"/>
        <v>0</v>
      </c>
      <c r="Z177" s="82">
        <f t="shared" si="33"/>
        <v>0</v>
      </c>
      <c r="AA177" s="82">
        <f t="shared" si="39"/>
        <v>0</v>
      </c>
      <c r="AB177" s="82">
        <f>IF(AA177&gt;=Priser!$H$5,Priser!$I$5,IF(AA177&gt;=Priser!$H$4,Priser!$I$4))</f>
        <v>0</v>
      </c>
      <c r="AC177" s="82">
        <f>AB177*SUMIFS(Priser!$F$4:$F$15,Priser!$A$4:$A$15,$AM177)*Y177</f>
        <v>0</v>
      </c>
      <c r="AD177" s="82">
        <f t="shared" si="40"/>
        <v>0</v>
      </c>
      <c r="AE177" s="82">
        <f>IF(AD177&gt;=Priser!$J$5,Priser!$K$5,IF(AD177&gt;=Priser!$J$4,Priser!$K$4))</f>
        <v>0</v>
      </c>
      <c r="AF177" s="82">
        <f>AE177*SUMIFS(Priser!$F$4:$F$15,Priser!$A$4:$A$15,$AM177)*Z177</f>
        <v>0</v>
      </c>
      <c r="AH177" s="52"/>
      <c r="AJ177" s="82">
        <f>IF(Inmatning!F177="",Inmatning!E177,0)/IF(Inmatning!$F$2=Listor!$B$5,I177,1)</f>
        <v>0</v>
      </c>
      <c r="AK177" s="82">
        <f>Inmatning!F177/IF(Inmatning!$F$2=Listor!$B$5,I177,1)</f>
        <v>0</v>
      </c>
      <c r="AM177" s="74">
        <f t="shared" si="34"/>
        <v>3</v>
      </c>
      <c r="AN177" s="82">
        <f>Indata!$B$8</f>
        <v>0</v>
      </c>
    </row>
    <row r="178" spans="4:40" x14ac:dyDescent="0.25">
      <c r="D178" s="80">
        <f t="shared" si="41"/>
        <v>45373</v>
      </c>
      <c r="E178" s="161"/>
      <c r="F178" s="160"/>
      <c r="G178" s="80"/>
      <c r="H178" s="52">
        <f t="shared" si="35"/>
        <v>0</v>
      </c>
      <c r="I178" s="74">
        <f>24+SUMIFS(Listor!$C$22:$C$23,Listor!$B$22:$B$23,Inmatning!D178)</f>
        <v>24</v>
      </c>
      <c r="J178" s="82">
        <f t="shared" si="28"/>
        <v>0</v>
      </c>
      <c r="L178" s="99"/>
      <c r="M178" s="97"/>
      <c r="N178" s="82">
        <f>L178*SUMIFS(Priser!$F$4:$F$15,Priser!$A$4:$A$15,AM178)</f>
        <v>0</v>
      </c>
      <c r="O178" s="82">
        <f t="shared" si="36"/>
        <v>0</v>
      </c>
      <c r="Q178" s="82">
        <f t="shared" si="29"/>
        <v>0</v>
      </c>
      <c r="R178" s="82">
        <f t="shared" si="30"/>
        <v>0</v>
      </c>
      <c r="S178" s="82">
        <f t="shared" si="37"/>
        <v>0</v>
      </c>
      <c r="T178" s="82">
        <f t="shared" si="31"/>
        <v>0</v>
      </c>
      <c r="X178" s="82">
        <f t="shared" si="32"/>
        <v>0</v>
      </c>
      <c r="Y178" s="82">
        <f t="shared" si="38"/>
        <v>0</v>
      </c>
      <c r="Z178" s="82">
        <f t="shared" si="33"/>
        <v>0</v>
      </c>
      <c r="AA178" s="82">
        <f t="shared" si="39"/>
        <v>0</v>
      </c>
      <c r="AB178" s="82">
        <f>IF(AA178&gt;=Priser!$H$5,Priser!$I$5,IF(AA178&gt;=Priser!$H$4,Priser!$I$4))</f>
        <v>0</v>
      </c>
      <c r="AC178" s="82">
        <f>AB178*SUMIFS(Priser!$F$4:$F$15,Priser!$A$4:$A$15,$AM178)*Y178</f>
        <v>0</v>
      </c>
      <c r="AD178" s="82">
        <f t="shared" si="40"/>
        <v>0</v>
      </c>
      <c r="AE178" s="82">
        <f>IF(AD178&gt;=Priser!$J$5,Priser!$K$5,IF(AD178&gt;=Priser!$J$4,Priser!$K$4))</f>
        <v>0</v>
      </c>
      <c r="AF178" s="82">
        <f>AE178*SUMIFS(Priser!$F$4:$F$15,Priser!$A$4:$A$15,$AM178)*Z178</f>
        <v>0</v>
      </c>
      <c r="AH178" s="52"/>
      <c r="AJ178" s="82">
        <f>IF(Inmatning!F178="",Inmatning!E178,0)/IF(Inmatning!$F$2=Listor!$B$5,I178,1)</f>
        <v>0</v>
      </c>
      <c r="AK178" s="82">
        <f>Inmatning!F178/IF(Inmatning!$F$2=Listor!$B$5,I178,1)</f>
        <v>0</v>
      </c>
      <c r="AM178" s="74">
        <f t="shared" si="34"/>
        <v>3</v>
      </c>
      <c r="AN178" s="82">
        <f>Indata!$B$8</f>
        <v>0</v>
      </c>
    </row>
    <row r="179" spans="4:40" x14ac:dyDescent="0.25">
      <c r="D179" s="80">
        <f t="shared" si="41"/>
        <v>45374</v>
      </c>
      <c r="E179" s="161"/>
      <c r="F179" s="160"/>
      <c r="G179" s="80"/>
      <c r="H179" s="52">
        <f t="shared" si="35"/>
        <v>0</v>
      </c>
      <c r="I179" s="74">
        <f>24+SUMIFS(Listor!$C$22:$C$23,Listor!$B$22:$B$23,Inmatning!D179)</f>
        <v>24</v>
      </c>
      <c r="J179" s="82">
        <f t="shared" si="28"/>
        <v>0</v>
      </c>
      <c r="L179" s="99"/>
      <c r="M179" s="97"/>
      <c r="N179" s="82">
        <f>L179*SUMIFS(Priser!$F$4:$F$15,Priser!$A$4:$A$15,AM179)</f>
        <v>0</v>
      </c>
      <c r="O179" s="82">
        <f t="shared" si="36"/>
        <v>0</v>
      </c>
      <c r="Q179" s="82">
        <f t="shared" si="29"/>
        <v>0</v>
      </c>
      <c r="R179" s="82">
        <f t="shared" si="30"/>
        <v>0</v>
      </c>
      <c r="S179" s="82">
        <f t="shared" si="37"/>
        <v>0</v>
      </c>
      <c r="T179" s="82">
        <f t="shared" si="31"/>
        <v>0</v>
      </c>
      <c r="X179" s="82">
        <f t="shared" si="32"/>
        <v>0</v>
      </c>
      <c r="Y179" s="82">
        <f t="shared" si="38"/>
        <v>0</v>
      </c>
      <c r="Z179" s="82">
        <f t="shared" si="33"/>
        <v>0</v>
      </c>
      <c r="AA179" s="82">
        <f t="shared" si="39"/>
        <v>0</v>
      </c>
      <c r="AB179" s="82">
        <f>IF(AA179&gt;=Priser!$H$5,Priser!$I$5,IF(AA179&gt;=Priser!$H$4,Priser!$I$4))</f>
        <v>0</v>
      </c>
      <c r="AC179" s="82">
        <f>AB179*SUMIFS(Priser!$F$4:$F$15,Priser!$A$4:$A$15,$AM179)*Y179</f>
        <v>0</v>
      </c>
      <c r="AD179" s="82">
        <f t="shared" si="40"/>
        <v>0</v>
      </c>
      <c r="AE179" s="82">
        <f>IF(AD179&gt;=Priser!$J$5,Priser!$K$5,IF(AD179&gt;=Priser!$J$4,Priser!$K$4))</f>
        <v>0</v>
      </c>
      <c r="AF179" s="82">
        <f>AE179*SUMIFS(Priser!$F$4:$F$15,Priser!$A$4:$A$15,$AM179)*Z179</f>
        <v>0</v>
      </c>
      <c r="AH179" s="52"/>
      <c r="AJ179" s="82">
        <f>IF(Inmatning!F179="",Inmatning!E179,0)/IF(Inmatning!$F$2=Listor!$B$5,I179,1)</f>
        <v>0</v>
      </c>
      <c r="AK179" s="82">
        <f>Inmatning!F179/IF(Inmatning!$F$2=Listor!$B$5,I179,1)</f>
        <v>0</v>
      </c>
      <c r="AM179" s="74">
        <f t="shared" si="34"/>
        <v>3</v>
      </c>
      <c r="AN179" s="82">
        <f>Indata!$B$8</f>
        <v>0</v>
      </c>
    </row>
    <row r="180" spans="4:40" x14ac:dyDescent="0.25">
      <c r="D180" s="80">
        <f t="shared" si="41"/>
        <v>45375</v>
      </c>
      <c r="E180" s="161"/>
      <c r="F180" s="160"/>
      <c r="G180" s="80"/>
      <c r="H180" s="52">
        <f t="shared" si="35"/>
        <v>0</v>
      </c>
      <c r="I180" s="74">
        <f>24+SUMIFS(Listor!$C$22:$C$23,Listor!$B$22:$B$23,Inmatning!D180)</f>
        <v>24</v>
      </c>
      <c r="J180" s="82">
        <f t="shared" si="28"/>
        <v>0</v>
      </c>
      <c r="L180" s="99"/>
      <c r="M180" s="97"/>
      <c r="N180" s="82">
        <f>L180*SUMIFS(Priser!$F$4:$F$15,Priser!$A$4:$A$15,AM180)</f>
        <v>0</v>
      </c>
      <c r="O180" s="82">
        <f t="shared" si="36"/>
        <v>0</v>
      </c>
      <c r="Q180" s="82">
        <f t="shared" si="29"/>
        <v>0</v>
      </c>
      <c r="R180" s="82">
        <f t="shared" si="30"/>
        <v>0</v>
      </c>
      <c r="S180" s="82">
        <f t="shared" si="37"/>
        <v>0</v>
      </c>
      <c r="T180" s="82">
        <f t="shared" si="31"/>
        <v>0</v>
      </c>
      <c r="X180" s="82">
        <f t="shared" si="32"/>
        <v>0</v>
      </c>
      <c r="Y180" s="82">
        <f t="shared" si="38"/>
        <v>0</v>
      </c>
      <c r="Z180" s="82">
        <f t="shared" si="33"/>
        <v>0</v>
      </c>
      <c r="AA180" s="82">
        <f t="shared" si="39"/>
        <v>0</v>
      </c>
      <c r="AB180" s="82">
        <f>IF(AA180&gt;=Priser!$H$5,Priser!$I$5,IF(AA180&gt;=Priser!$H$4,Priser!$I$4))</f>
        <v>0</v>
      </c>
      <c r="AC180" s="82">
        <f>AB180*SUMIFS(Priser!$F$4:$F$15,Priser!$A$4:$A$15,$AM180)*Y180</f>
        <v>0</v>
      </c>
      <c r="AD180" s="82">
        <f t="shared" si="40"/>
        <v>0</v>
      </c>
      <c r="AE180" s="82">
        <f>IF(AD180&gt;=Priser!$J$5,Priser!$K$5,IF(AD180&gt;=Priser!$J$4,Priser!$K$4))</f>
        <v>0</v>
      </c>
      <c r="AF180" s="82">
        <f>AE180*SUMIFS(Priser!$F$4:$F$15,Priser!$A$4:$A$15,$AM180)*Z180</f>
        <v>0</v>
      </c>
      <c r="AH180" s="52"/>
      <c r="AJ180" s="82">
        <f>IF(Inmatning!F180="",Inmatning!E180,0)/IF(Inmatning!$F$2=Listor!$B$5,I180,1)</f>
        <v>0</v>
      </c>
      <c r="AK180" s="82">
        <f>Inmatning!F180/IF(Inmatning!$F$2=Listor!$B$5,I180,1)</f>
        <v>0</v>
      </c>
      <c r="AM180" s="74">
        <f t="shared" si="34"/>
        <v>3</v>
      </c>
      <c r="AN180" s="82">
        <f>Indata!$B$8</f>
        <v>0</v>
      </c>
    </row>
    <row r="181" spans="4:40" x14ac:dyDescent="0.25">
      <c r="D181" s="80">
        <f t="shared" si="41"/>
        <v>45376</v>
      </c>
      <c r="E181" s="161"/>
      <c r="F181" s="160"/>
      <c r="G181" s="80"/>
      <c r="H181" s="52">
        <f t="shared" si="35"/>
        <v>0</v>
      </c>
      <c r="I181" s="74">
        <f>24+SUMIFS(Listor!$C$22:$C$23,Listor!$B$22:$B$23,Inmatning!D181)</f>
        <v>24</v>
      </c>
      <c r="J181" s="82">
        <f t="shared" si="28"/>
        <v>0</v>
      </c>
      <c r="L181" s="99"/>
      <c r="M181" s="97"/>
      <c r="N181" s="82">
        <f>L181*SUMIFS(Priser!$F$4:$F$15,Priser!$A$4:$A$15,AM181)</f>
        <v>0</v>
      </c>
      <c r="O181" s="82">
        <f t="shared" si="36"/>
        <v>0</v>
      </c>
      <c r="Q181" s="82">
        <f t="shared" si="29"/>
        <v>0</v>
      </c>
      <c r="R181" s="82">
        <f t="shared" si="30"/>
        <v>0</v>
      </c>
      <c r="S181" s="82">
        <f t="shared" si="37"/>
        <v>0</v>
      </c>
      <c r="T181" s="82">
        <f t="shared" si="31"/>
        <v>0</v>
      </c>
      <c r="X181" s="82">
        <f t="shared" si="32"/>
        <v>0</v>
      </c>
      <c r="Y181" s="82">
        <f t="shared" si="38"/>
        <v>0</v>
      </c>
      <c r="Z181" s="82">
        <f t="shared" si="33"/>
        <v>0</v>
      </c>
      <c r="AA181" s="82">
        <f t="shared" si="39"/>
        <v>0</v>
      </c>
      <c r="AB181" s="82">
        <f>IF(AA181&gt;=Priser!$H$5,Priser!$I$5,IF(AA181&gt;=Priser!$H$4,Priser!$I$4))</f>
        <v>0</v>
      </c>
      <c r="AC181" s="82">
        <f>AB181*SUMIFS(Priser!$F$4:$F$15,Priser!$A$4:$A$15,$AM181)*Y181</f>
        <v>0</v>
      </c>
      <c r="AD181" s="82">
        <f t="shared" si="40"/>
        <v>0</v>
      </c>
      <c r="AE181" s="82">
        <f>IF(AD181&gt;=Priser!$J$5,Priser!$K$5,IF(AD181&gt;=Priser!$J$4,Priser!$K$4))</f>
        <v>0</v>
      </c>
      <c r="AF181" s="82">
        <f>AE181*SUMIFS(Priser!$F$4:$F$15,Priser!$A$4:$A$15,$AM181)*Z181</f>
        <v>0</v>
      </c>
      <c r="AH181" s="52"/>
      <c r="AJ181" s="82">
        <f>IF(Inmatning!F181="",Inmatning!E181,0)/IF(Inmatning!$F$2=Listor!$B$5,I181,1)</f>
        <v>0</v>
      </c>
      <c r="AK181" s="82">
        <f>Inmatning!F181/IF(Inmatning!$F$2=Listor!$B$5,I181,1)</f>
        <v>0</v>
      </c>
      <c r="AM181" s="74">
        <f t="shared" si="34"/>
        <v>3</v>
      </c>
      <c r="AN181" s="82">
        <f>Indata!$B$8</f>
        <v>0</v>
      </c>
    </row>
    <row r="182" spans="4:40" x14ac:dyDescent="0.25">
      <c r="D182" s="80">
        <f t="shared" si="41"/>
        <v>45377</v>
      </c>
      <c r="E182" s="161"/>
      <c r="F182" s="160"/>
      <c r="G182" s="80"/>
      <c r="H182" s="52">
        <f t="shared" si="35"/>
        <v>0</v>
      </c>
      <c r="I182" s="74">
        <f>24+SUMIFS(Listor!$C$22:$C$23,Listor!$B$22:$B$23,Inmatning!D182)</f>
        <v>24</v>
      </c>
      <c r="J182" s="82">
        <f t="shared" si="28"/>
        <v>0</v>
      </c>
      <c r="L182" s="99"/>
      <c r="M182" s="97"/>
      <c r="N182" s="82">
        <f>L182*SUMIFS(Priser!$F$4:$F$15,Priser!$A$4:$A$15,AM182)</f>
        <v>0</v>
      </c>
      <c r="O182" s="82">
        <f t="shared" si="36"/>
        <v>0</v>
      </c>
      <c r="Q182" s="82">
        <f t="shared" si="29"/>
        <v>0</v>
      </c>
      <c r="R182" s="82">
        <f t="shared" si="30"/>
        <v>0</v>
      </c>
      <c r="S182" s="82">
        <f t="shared" si="37"/>
        <v>0</v>
      </c>
      <c r="T182" s="82">
        <f t="shared" si="31"/>
        <v>0</v>
      </c>
      <c r="X182" s="82">
        <f t="shared" si="32"/>
        <v>0</v>
      </c>
      <c r="Y182" s="82">
        <f t="shared" si="38"/>
        <v>0</v>
      </c>
      <c r="Z182" s="82">
        <f t="shared" si="33"/>
        <v>0</v>
      </c>
      <c r="AA182" s="82">
        <f t="shared" si="39"/>
        <v>0</v>
      </c>
      <c r="AB182" s="82">
        <f>IF(AA182&gt;=Priser!$H$5,Priser!$I$5,IF(AA182&gt;=Priser!$H$4,Priser!$I$4))</f>
        <v>0</v>
      </c>
      <c r="AC182" s="82">
        <f>AB182*SUMIFS(Priser!$F$4:$F$15,Priser!$A$4:$A$15,$AM182)*Y182</f>
        <v>0</v>
      </c>
      <c r="AD182" s="82">
        <f t="shared" si="40"/>
        <v>0</v>
      </c>
      <c r="AE182" s="82">
        <f>IF(AD182&gt;=Priser!$J$5,Priser!$K$5,IF(AD182&gt;=Priser!$J$4,Priser!$K$4))</f>
        <v>0</v>
      </c>
      <c r="AF182" s="82">
        <f>AE182*SUMIFS(Priser!$F$4:$F$15,Priser!$A$4:$A$15,$AM182)*Z182</f>
        <v>0</v>
      </c>
      <c r="AH182" s="52"/>
      <c r="AJ182" s="82">
        <f>IF(Inmatning!F182="",Inmatning!E182,0)/IF(Inmatning!$F$2=Listor!$B$5,I182,1)</f>
        <v>0</v>
      </c>
      <c r="AK182" s="82">
        <f>Inmatning!F182/IF(Inmatning!$F$2=Listor!$B$5,I182,1)</f>
        <v>0</v>
      </c>
      <c r="AM182" s="74">
        <f t="shared" si="34"/>
        <v>3</v>
      </c>
      <c r="AN182" s="82">
        <f>Indata!$B$8</f>
        <v>0</v>
      </c>
    </row>
    <row r="183" spans="4:40" x14ac:dyDescent="0.25">
      <c r="D183" s="80">
        <f t="shared" si="41"/>
        <v>45378</v>
      </c>
      <c r="E183" s="161"/>
      <c r="F183" s="160"/>
      <c r="G183" s="80"/>
      <c r="H183" s="52">
        <f t="shared" si="35"/>
        <v>0</v>
      </c>
      <c r="I183" s="74">
        <f>24+SUMIFS(Listor!$C$22:$C$23,Listor!$B$22:$B$23,Inmatning!D183)</f>
        <v>24</v>
      </c>
      <c r="J183" s="82">
        <f t="shared" si="28"/>
        <v>0</v>
      </c>
      <c r="L183" s="99"/>
      <c r="M183" s="97"/>
      <c r="N183" s="82">
        <f>L183*SUMIFS(Priser!$F$4:$F$15,Priser!$A$4:$A$15,AM183)</f>
        <v>0</v>
      </c>
      <c r="O183" s="82">
        <f t="shared" si="36"/>
        <v>0</v>
      </c>
      <c r="Q183" s="82">
        <f t="shared" si="29"/>
        <v>0</v>
      </c>
      <c r="R183" s="82">
        <f t="shared" si="30"/>
        <v>0</v>
      </c>
      <c r="S183" s="82">
        <f t="shared" si="37"/>
        <v>0</v>
      </c>
      <c r="T183" s="82">
        <f t="shared" si="31"/>
        <v>0</v>
      </c>
      <c r="X183" s="82">
        <f t="shared" si="32"/>
        <v>0</v>
      </c>
      <c r="Y183" s="82">
        <f t="shared" si="38"/>
        <v>0</v>
      </c>
      <c r="Z183" s="82">
        <f t="shared" si="33"/>
        <v>0</v>
      </c>
      <c r="AA183" s="82">
        <f t="shared" si="39"/>
        <v>0</v>
      </c>
      <c r="AB183" s="82">
        <f>IF(AA183&gt;=Priser!$H$5,Priser!$I$5,IF(AA183&gt;=Priser!$H$4,Priser!$I$4))</f>
        <v>0</v>
      </c>
      <c r="AC183" s="82">
        <f>AB183*SUMIFS(Priser!$F$4:$F$15,Priser!$A$4:$A$15,$AM183)*Y183</f>
        <v>0</v>
      </c>
      <c r="AD183" s="82">
        <f t="shared" si="40"/>
        <v>0</v>
      </c>
      <c r="AE183" s="82">
        <f>IF(AD183&gt;=Priser!$J$5,Priser!$K$5,IF(AD183&gt;=Priser!$J$4,Priser!$K$4))</f>
        <v>0</v>
      </c>
      <c r="AF183" s="82">
        <f>AE183*SUMIFS(Priser!$F$4:$F$15,Priser!$A$4:$A$15,$AM183)*Z183</f>
        <v>0</v>
      </c>
      <c r="AH183" s="52"/>
      <c r="AJ183" s="82">
        <f>IF(Inmatning!F183="",Inmatning!E183,0)/IF(Inmatning!$F$2=Listor!$B$5,I183,1)</f>
        <v>0</v>
      </c>
      <c r="AK183" s="82">
        <f>Inmatning!F183/IF(Inmatning!$F$2=Listor!$B$5,I183,1)</f>
        <v>0</v>
      </c>
      <c r="AM183" s="74">
        <f t="shared" si="34"/>
        <v>3</v>
      </c>
      <c r="AN183" s="82">
        <f>Indata!$B$8</f>
        <v>0</v>
      </c>
    </row>
    <row r="184" spans="4:40" x14ac:dyDescent="0.25">
      <c r="D184" s="80">
        <f t="shared" si="41"/>
        <v>45379</v>
      </c>
      <c r="E184" s="161"/>
      <c r="F184" s="160"/>
      <c r="G184" s="80"/>
      <c r="H184" s="52">
        <f t="shared" si="35"/>
        <v>0</v>
      </c>
      <c r="I184" s="74">
        <f>24+SUMIFS(Listor!$C$22:$C$23,Listor!$B$22:$B$23,Inmatning!D184)</f>
        <v>24</v>
      </c>
      <c r="J184" s="82">
        <f t="shared" si="28"/>
        <v>0</v>
      </c>
      <c r="L184" s="99"/>
      <c r="M184" s="97"/>
      <c r="N184" s="82">
        <f>L184*SUMIFS(Priser!$F$4:$F$15,Priser!$A$4:$A$15,AM184)</f>
        <v>0</v>
      </c>
      <c r="O184" s="82">
        <f t="shared" si="36"/>
        <v>0</v>
      </c>
      <c r="Q184" s="82">
        <f t="shared" si="29"/>
        <v>0</v>
      </c>
      <c r="R184" s="82">
        <f t="shared" si="30"/>
        <v>0</v>
      </c>
      <c r="S184" s="82">
        <f t="shared" si="37"/>
        <v>0</v>
      </c>
      <c r="T184" s="82">
        <f t="shared" si="31"/>
        <v>0</v>
      </c>
      <c r="X184" s="82">
        <f t="shared" si="32"/>
        <v>0</v>
      </c>
      <c r="Y184" s="82">
        <f t="shared" si="38"/>
        <v>0</v>
      </c>
      <c r="Z184" s="82">
        <f t="shared" si="33"/>
        <v>0</v>
      </c>
      <c r="AA184" s="82">
        <f t="shared" si="39"/>
        <v>0</v>
      </c>
      <c r="AB184" s="82">
        <f>IF(AA184&gt;=Priser!$H$5,Priser!$I$5,IF(AA184&gt;=Priser!$H$4,Priser!$I$4))</f>
        <v>0</v>
      </c>
      <c r="AC184" s="82">
        <f>AB184*SUMIFS(Priser!$F$4:$F$15,Priser!$A$4:$A$15,$AM184)*Y184</f>
        <v>0</v>
      </c>
      <c r="AD184" s="82">
        <f t="shared" si="40"/>
        <v>0</v>
      </c>
      <c r="AE184" s="82">
        <f>IF(AD184&gt;=Priser!$J$5,Priser!$K$5,IF(AD184&gt;=Priser!$J$4,Priser!$K$4))</f>
        <v>0</v>
      </c>
      <c r="AF184" s="82">
        <f>AE184*SUMIFS(Priser!$F$4:$F$15,Priser!$A$4:$A$15,$AM184)*Z184</f>
        <v>0</v>
      </c>
      <c r="AH184" s="52"/>
      <c r="AJ184" s="82">
        <f>IF(Inmatning!F184="",Inmatning!E184,0)/IF(Inmatning!$F$2=Listor!$B$5,I184,1)</f>
        <v>0</v>
      </c>
      <c r="AK184" s="82">
        <f>Inmatning!F184/IF(Inmatning!$F$2=Listor!$B$5,I184,1)</f>
        <v>0</v>
      </c>
      <c r="AM184" s="74">
        <f t="shared" si="34"/>
        <v>3</v>
      </c>
      <c r="AN184" s="82">
        <f>Indata!$B$8</f>
        <v>0</v>
      </c>
    </row>
    <row r="185" spans="4:40" x14ac:dyDescent="0.25">
      <c r="D185" s="80">
        <f t="shared" si="41"/>
        <v>45380</v>
      </c>
      <c r="E185" s="161"/>
      <c r="F185" s="160"/>
      <c r="G185" s="80"/>
      <c r="H185" s="52">
        <f t="shared" si="35"/>
        <v>0</v>
      </c>
      <c r="I185" s="74">
        <f>24+SUMIFS(Listor!$C$22:$C$23,Listor!$B$22:$B$23,Inmatning!D185)</f>
        <v>24</v>
      </c>
      <c r="J185" s="82">
        <f t="shared" si="28"/>
        <v>0</v>
      </c>
      <c r="L185" s="99"/>
      <c r="M185" s="97"/>
      <c r="N185" s="82">
        <f>L185*SUMIFS(Priser!$F$4:$F$15,Priser!$A$4:$A$15,AM185)</f>
        <v>0</v>
      </c>
      <c r="O185" s="82">
        <f t="shared" si="36"/>
        <v>0</v>
      </c>
      <c r="Q185" s="82">
        <f t="shared" si="29"/>
        <v>0</v>
      </c>
      <c r="R185" s="82">
        <f t="shared" si="30"/>
        <v>0</v>
      </c>
      <c r="S185" s="82">
        <f t="shared" si="37"/>
        <v>0</v>
      </c>
      <c r="T185" s="82">
        <f t="shared" si="31"/>
        <v>0</v>
      </c>
      <c r="X185" s="82">
        <f t="shared" si="32"/>
        <v>0</v>
      </c>
      <c r="Y185" s="82">
        <f t="shared" si="38"/>
        <v>0</v>
      </c>
      <c r="Z185" s="82">
        <f t="shared" si="33"/>
        <v>0</v>
      </c>
      <c r="AA185" s="82">
        <f t="shared" si="39"/>
        <v>0</v>
      </c>
      <c r="AB185" s="82">
        <f>IF(AA185&gt;=Priser!$H$5,Priser!$I$5,IF(AA185&gt;=Priser!$H$4,Priser!$I$4))</f>
        <v>0</v>
      </c>
      <c r="AC185" s="82">
        <f>AB185*SUMIFS(Priser!$F$4:$F$15,Priser!$A$4:$A$15,$AM185)*Y185</f>
        <v>0</v>
      </c>
      <c r="AD185" s="82">
        <f t="shared" si="40"/>
        <v>0</v>
      </c>
      <c r="AE185" s="82">
        <f>IF(AD185&gt;=Priser!$J$5,Priser!$K$5,IF(AD185&gt;=Priser!$J$4,Priser!$K$4))</f>
        <v>0</v>
      </c>
      <c r="AF185" s="82">
        <f>AE185*SUMIFS(Priser!$F$4:$F$15,Priser!$A$4:$A$15,$AM185)*Z185</f>
        <v>0</v>
      </c>
      <c r="AH185" s="52"/>
      <c r="AJ185" s="82">
        <f>IF(Inmatning!F185="",Inmatning!E185,0)/IF(Inmatning!$F$2=Listor!$B$5,I185,1)</f>
        <v>0</v>
      </c>
      <c r="AK185" s="82">
        <f>Inmatning!F185/IF(Inmatning!$F$2=Listor!$B$5,I185,1)</f>
        <v>0</v>
      </c>
      <c r="AM185" s="74">
        <f t="shared" si="34"/>
        <v>3</v>
      </c>
      <c r="AN185" s="82">
        <f>Indata!$B$8</f>
        <v>0</v>
      </c>
    </row>
    <row r="186" spans="4:40" x14ac:dyDescent="0.25">
      <c r="D186" s="80">
        <f t="shared" si="41"/>
        <v>45381</v>
      </c>
      <c r="E186" s="161"/>
      <c r="F186" s="160"/>
      <c r="G186" s="80"/>
      <c r="H186" s="52">
        <f t="shared" si="35"/>
        <v>0</v>
      </c>
      <c r="I186" s="74">
        <f>24+SUMIFS(Listor!$C$22:$C$23,Listor!$B$22:$B$23,Inmatning!D186)</f>
        <v>23</v>
      </c>
      <c r="J186" s="82">
        <f t="shared" si="28"/>
        <v>0</v>
      </c>
      <c r="L186" s="99"/>
      <c r="M186" s="97"/>
      <c r="N186" s="82">
        <f>L186*SUMIFS(Priser!$F$4:$F$15,Priser!$A$4:$A$15,AM186)</f>
        <v>0</v>
      </c>
      <c r="O186" s="82">
        <f t="shared" si="36"/>
        <v>0</v>
      </c>
      <c r="Q186" s="82">
        <f t="shared" si="29"/>
        <v>0</v>
      </c>
      <c r="R186" s="82">
        <f t="shared" si="30"/>
        <v>0</v>
      </c>
      <c r="S186" s="82">
        <f t="shared" si="37"/>
        <v>0</v>
      </c>
      <c r="T186" s="82">
        <f t="shared" si="31"/>
        <v>0</v>
      </c>
      <c r="X186" s="82">
        <f t="shared" si="32"/>
        <v>0</v>
      </c>
      <c r="Y186" s="82">
        <f t="shared" si="38"/>
        <v>0</v>
      </c>
      <c r="Z186" s="82">
        <f t="shared" si="33"/>
        <v>0</v>
      </c>
      <c r="AA186" s="82">
        <f t="shared" si="39"/>
        <v>0</v>
      </c>
      <c r="AB186" s="82">
        <f>IF(AA186&gt;=Priser!$H$5,Priser!$I$5,IF(AA186&gt;=Priser!$H$4,Priser!$I$4))</f>
        <v>0</v>
      </c>
      <c r="AC186" s="82">
        <f>AB186*SUMIFS(Priser!$F$4:$F$15,Priser!$A$4:$A$15,$AM186)*Y186</f>
        <v>0</v>
      </c>
      <c r="AD186" s="82">
        <f t="shared" si="40"/>
        <v>0</v>
      </c>
      <c r="AE186" s="82">
        <f>IF(AD186&gt;=Priser!$J$5,Priser!$K$5,IF(AD186&gt;=Priser!$J$4,Priser!$K$4))</f>
        <v>0</v>
      </c>
      <c r="AF186" s="82">
        <f>AE186*SUMIFS(Priser!$F$4:$F$15,Priser!$A$4:$A$15,$AM186)*Z186</f>
        <v>0</v>
      </c>
      <c r="AH186" s="52"/>
      <c r="AJ186" s="82">
        <f>IF(Inmatning!F186="",Inmatning!E186,0)/IF(Inmatning!$F$2=Listor!$B$5,I186,1)</f>
        <v>0</v>
      </c>
      <c r="AK186" s="82">
        <f>Inmatning!F186/IF(Inmatning!$F$2=Listor!$B$5,I186,1)</f>
        <v>0</v>
      </c>
      <c r="AM186" s="74">
        <f t="shared" si="34"/>
        <v>3</v>
      </c>
      <c r="AN186" s="82">
        <f>Indata!$B$8</f>
        <v>0</v>
      </c>
    </row>
    <row r="187" spans="4:40" x14ac:dyDescent="0.25">
      <c r="D187" s="80">
        <f t="shared" si="41"/>
        <v>45382</v>
      </c>
      <c r="E187" s="161"/>
      <c r="F187" s="160"/>
      <c r="G187" s="80"/>
      <c r="H187" s="52">
        <f t="shared" si="35"/>
        <v>0</v>
      </c>
      <c r="I187" s="74">
        <f>24+SUMIFS(Listor!$C$22:$C$23,Listor!$B$22:$B$23,Inmatning!D187)</f>
        <v>24</v>
      </c>
      <c r="J187" s="82">
        <f t="shared" si="28"/>
        <v>0</v>
      </c>
      <c r="L187" s="99"/>
      <c r="M187" s="97"/>
      <c r="N187" s="82">
        <f>L187*SUMIFS(Priser!$F$4:$F$15,Priser!$A$4:$A$15,AM187)</f>
        <v>0</v>
      </c>
      <c r="O187" s="82">
        <f t="shared" si="36"/>
        <v>0</v>
      </c>
      <c r="Q187" s="82">
        <f t="shared" si="29"/>
        <v>0</v>
      </c>
      <c r="R187" s="82">
        <f t="shared" si="30"/>
        <v>0</v>
      </c>
      <c r="S187" s="82">
        <f t="shared" si="37"/>
        <v>0</v>
      </c>
      <c r="T187" s="82">
        <f t="shared" si="31"/>
        <v>0</v>
      </c>
      <c r="X187" s="82">
        <f t="shared" si="32"/>
        <v>0</v>
      </c>
      <c r="Y187" s="82">
        <f t="shared" si="38"/>
        <v>0</v>
      </c>
      <c r="Z187" s="82">
        <f t="shared" si="33"/>
        <v>0</v>
      </c>
      <c r="AA187" s="82">
        <f t="shared" si="39"/>
        <v>0</v>
      </c>
      <c r="AB187" s="82">
        <f>IF(AA187&gt;=Priser!$H$5,Priser!$I$5,IF(AA187&gt;=Priser!$H$4,Priser!$I$4))</f>
        <v>0</v>
      </c>
      <c r="AC187" s="82">
        <f>AB187*SUMIFS(Priser!$F$4:$F$15,Priser!$A$4:$A$15,$AM187)*Y187</f>
        <v>0</v>
      </c>
      <c r="AD187" s="82">
        <f t="shared" si="40"/>
        <v>0</v>
      </c>
      <c r="AE187" s="82">
        <f>IF(AD187&gt;=Priser!$J$5,Priser!$K$5,IF(AD187&gt;=Priser!$J$4,Priser!$K$4))</f>
        <v>0</v>
      </c>
      <c r="AF187" s="82">
        <f>AE187*SUMIFS(Priser!$F$4:$F$15,Priser!$A$4:$A$15,$AM187)*Z187</f>
        <v>0</v>
      </c>
      <c r="AH187" s="52"/>
      <c r="AJ187" s="82">
        <f>IF(Inmatning!F187="",Inmatning!E187,0)/IF(Inmatning!$F$2=Listor!$B$5,I187,1)</f>
        <v>0</v>
      </c>
      <c r="AK187" s="82">
        <f>Inmatning!F187/IF(Inmatning!$F$2=Listor!$B$5,I187,1)</f>
        <v>0</v>
      </c>
      <c r="AM187" s="74">
        <f t="shared" si="34"/>
        <v>3</v>
      </c>
      <c r="AN187" s="82">
        <f>Indata!$B$8</f>
        <v>0</v>
      </c>
    </row>
    <row r="188" spans="4:40" x14ac:dyDescent="0.25">
      <c r="D188" s="80">
        <f t="shared" si="41"/>
        <v>45383</v>
      </c>
      <c r="E188" s="161"/>
      <c r="F188" s="160"/>
      <c r="G188" s="80"/>
      <c r="H188" s="52">
        <f t="shared" si="35"/>
        <v>0</v>
      </c>
      <c r="I188" s="74">
        <f>24+SUMIFS(Listor!$C$22:$C$23,Listor!$B$22:$B$23,Inmatning!D188)</f>
        <v>24</v>
      </c>
      <c r="J188" s="82">
        <f t="shared" si="28"/>
        <v>0</v>
      </c>
      <c r="L188" s="99"/>
      <c r="M188" s="97"/>
      <c r="N188" s="82">
        <f>L188*SUMIFS(Priser!$F$4:$F$15,Priser!$A$4:$A$15,AM188)</f>
        <v>0</v>
      </c>
      <c r="O188" s="82">
        <f t="shared" si="36"/>
        <v>0</v>
      </c>
      <c r="Q188" s="82">
        <f t="shared" si="29"/>
        <v>0</v>
      </c>
      <c r="R188" s="82">
        <f t="shared" si="30"/>
        <v>0</v>
      </c>
      <c r="S188" s="82">
        <f t="shared" si="37"/>
        <v>0</v>
      </c>
      <c r="T188" s="82">
        <f t="shared" si="31"/>
        <v>0</v>
      </c>
      <c r="X188" s="82">
        <f t="shared" si="32"/>
        <v>0</v>
      </c>
      <c r="Y188" s="82">
        <f t="shared" si="38"/>
        <v>0</v>
      </c>
      <c r="Z188" s="82">
        <f t="shared" si="33"/>
        <v>0</v>
      </c>
      <c r="AA188" s="82">
        <f t="shared" si="39"/>
        <v>0</v>
      </c>
      <c r="AB188" s="82">
        <f>IF(AA188&gt;=Priser!$H$5,Priser!$I$5,IF(AA188&gt;=Priser!$H$4,Priser!$I$4))</f>
        <v>0</v>
      </c>
      <c r="AC188" s="82">
        <f>AB188*SUMIFS(Priser!$F$4:$F$15,Priser!$A$4:$A$15,$AM188)*Y188</f>
        <v>0</v>
      </c>
      <c r="AD188" s="82">
        <f t="shared" si="40"/>
        <v>0</v>
      </c>
      <c r="AE188" s="82">
        <f>IF(AD188&gt;=Priser!$J$5,Priser!$K$5,IF(AD188&gt;=Priser!$J$4,Priser!$K$4))</f>
        <v>0</v>
      </c>
      <c r="AF188" s="82">
        <f>AE188*SUMIFS(Priser!$F$4:$F$15,Priser!$A$4:$A$15,$AM188)*Z188</f>
        <v>0</v>
      </c>
      <c r="AH188" s="52"/>
      <c r="AJ188" s="82">
        <f>IF(Inmatning!F188="",Inmatning!E188,0)/IF(Inmatning!$F$2=Listor!$B$5,I188,1)</f>
        <v>0</v>
      </c>
      <c r="AK188" s="82">
        <f>Inmatning!F188/IF(Inmatning!$F$2=Listor!$B$5,I188,1)</f>
        <v>0</v>
      </c>
      <c r="AM188" s="74">
        <f t="shared" si="34"/>
        <v>4</v>
      </c>
      <c r="AN188" s="82">
        <f>Indata!$B$8</f>
        <v>0</v>
      </c>
    </row>
    <row r="189" spans="4:40" x14ac:dyDescent="0.25">
      <c r="D189" s="80">
        <f t="shared" si="41"/>
        <v>45384</v>
      </c>
      <c r="E189" s="161"/>
      <c r="F189" s="160"/>
      <c r="G189" s="80"/>
      <c r="H189" s="52">
        <f t="shared" si="35"/>
        <v>0</v>
      </c>
      <c r="I189" s="74">
        <f>24+SUMIFS(Listor!$C$22:$C$23,Listor!$B$22:$B$23,Inmatning!D189)</f>
        <v>24</v>
      </c>
      <c r="J189" s="82">
        <f t="shared" si="28"/>
        <v>0</v>
      </c>
      <c r="L189" s="99"/>
      <c r="M189" s="97"/>
      <c r="N189" s="82">
        <f>L189*SUMIFS(Priser!$F$4:$F$15,Priser!$A$4:$A$15,AM189)</f>
        <v>0</v>
      </c>
      <c r="O189" s="82">
        <f t="shared" si="36"/>
        <v>0</v>
      </c>
      <c r="Q189" s="82">
        <f t="shared" si="29"/>
        <v>0</v>
      </c>
      <c r="R189" s="82">
        <f t="shared" si="30"/>
        <v>0</v>
      </c>
      <c r="S189" s="82">
        <f t="shared" si="37"/>
        <v>0</v>
      </c>
      <c r="T189" s="82">
        <f t="shared" si="31"/>
        <v>0</v>
      </c>
      <c r="X189" s="82">
        <f t="shared" si="32"/>
        <v>0</v>
      </c>
      <c r="Y189" s="82">
        <f t="shared" si="38"/>
        <v>0</v>
      </c>
      <c r="Z189" s="82">
        <f t="shared" si="33"/>
        <v>0</v>
      </c>
      <c r="AA189" s="82">
        <f t="shared" si="39"/>
        <v>0</v>
      </c>
      <c r="AB189" s="82">
        <f>IF(AA189&gt;=Priser!$H$5,Priser!$I$5,IF(AA189&gt;=Priser!$H$4,Priser!$I$4))</f>
        <v>0</v>
      </c>
      <c r="AC189" s="82">
        <f>AB189*SUMIFS(Priser!$F$4:$F$15,Priser!$A$4:$A$15,$AM189)*Y189</f>
        <v>0</v>
      </c>
      <c r="AD189" s="82">
        <f t="shared" si="40"/>
        <v>0</v>
      </c>
      <c r="AE189" s="82">
        <f>IF(AD189&gt;=Priser!$J$5,Priser!$K$5,IF(AD189&gt;=Priser!$J$4,Priser!$K$4))</f>
        <v>0</v>
      </c>
      <c r="AF189" s="82">
        <f>AE189*SUMIFS(Priser!$F$4:$F$15,Priser!$A$4:$A$15,$AM189)*Z189</f>
        <v>0</v>
      </c>
      <c r="AH189" s="52"/>
      <c r="AJ189" s="82">
        <f>IF(Inmatning!F189="",Inmatning!E189,0)/IF(Inmatning!$F$2=Listor!$B$5,I189,1)</f>
        <v>0</v>
      </c>
      <c r="AK189" s="82">
        <f>Inmatning!F189/IF(Inmatning!$F$2=Listor!$B$5,I189,1)</f>
        <v>0</v>
      </c>
      <c r="AM189" s="74">
        <f t="shared" si="34"/>
        <v>4</v>
      </c>
      <c r="AN189" s="82">
        <f>Indata!$B$8</f>
        <v>0</v>
      </c>
    </row>
    <row r="190" spans="4:40" x14ac:dyDescent="0.25">
      <c r="D190" s="80">
        <f t="shared" si="41"/>
        <v>45385</v>
      </c>
      <c r="E190" s="161"/>
      <c r="F190" s="160"/>
      <c r="G190" s="80"/>
      <c r="H190" s="52">
        <f t="shared" si="35"/>
        <v>0</v>
      </c>
      <c r="I190" s="74">
        <f>24+SUMIFS(Listor!$C$22:$C$23,Listor!$B$22:$B$23,Inmatning!D190)</f>
        <v>24</v>
      </c>
      <c r="J190" s="82">
        <f t="shared" si="28"/>
        <v>0</v>
      </c>
      <c r="L190" s="99"/>
      <c r="M190" s="97"/>
      <c r="N190" s="82">
        <f>L190*SUMIFS(Priser!$F$4:$F$15,Priser!$A$4:$A$15,AM190)</f>
        <v>0</v>
      </c>
      <c r="O190" s="82">
        <f t="shared" si="36"/>
        <v>0</v>
      </c>
      <c r="Q190" s="82">
        <f t="shared" si="29"/>
        <v>0</v>
      </c>
      <c r="R190" s="82">
        <f t="shared" si="30"/>
        <v>0</v>
      </c>
      <c r="S190" s="82">
        <f t="shared" si="37"/>
        <v>0</v>
      </c>
      <c r="T190" s="82">
        <f t="shared" si="31"/>
        <v>0</v>
      </c>
      <c r="X190" s="82">
        <f t="shared" si="32"/>
        <v>0</v>
      </c>
      <c r="Y190" s="82">
        <f t="shared" si="38"/>
        <v>0</v>
      </c>
      <c r="Z190" s="82">
        <f t="shared" si="33"/>
        <v>0</v>
      </c>
      <c r="AA190" s="82">
        <f t="shared" si="39"/>
        <v>0</v>
      </c>
      <c r="AB190" s="82">
        <f>IF(AA190&gt;=Priser!$H$5,Priser!$I$5,IF(AA190&gt;=Priser!$H$4,Priser!$I$4))</f>
        <v>0</v>
      </c>
      <c r="AC190" s="82">
        <f>AB190*SUMIFS(Priser!$F$4:$F$15,Priser!$A$4:$A$15,$AM190)*Y190</f>
        <v>0</v>
      </c>
      <c r="AD190" s="82">
        <f t="shared" si="40"/>
        <v>0</v>
      </c>
      <c r="AE190" s="82">
        <f>IF(AD190&gt;=Priser!$J$5,Priser!$K$5,IF(AD190&gt;=Priser!$J$4,Priser!$K$4))</f>
        <v>0</v>
      </c>
      <c r="AF190" s="82">
        <f>AE190*SUMIFS(Priser!$F$4:$F$15,Priser!$A$4:$A$15,$AM190)*Z190</f>
        <v>0</v>
      </c>
      <c r="AH190" s="52"/>
      <c r="AJ190" s="82">
        <f>IF(Inmatning!F190="",Inmatning!E190,0)/IF(Inmatning!$F$2=Listor!$B$5,I190,1)</f>
        <v>0</v>
      </c>
      <c r="AK190" s="82">
        <f>Inmatning!F190/IF(Inmatning!$F$2=Listor!$B$5,I190,1)</f>
        <v>0</v>
      </c>
      <c r="AM190" s="74">
        <f t="shared" si="34"/>
        <v>4</v>
      </c>
      <c r="AN190" s="82">
        <f>Indata!$B$8</f>
        <v>0</v>
      </c>
    </row>
    <row r="191" spans="4:40" x14ac:dyDescent="0.25">
      <c r="D191" s="80">
        <f t="shared" si="41"/>
        <v>45386</v>
      </c>
      <c r="E191" s="161"/>
      <c r="F191" s="160"/>
      <c r="G191" s="80"/>
      <c r="H191" s="52">
        <f t="shared" si="35"/>
        <v>0</v>
      </c>
      <c r="I191" s="74">
        <f>24+SUMIFS(Listor!$C$22:$C$23,Listor!$B$22:$B$23,Inmatning!D191)</f>
        <v>24</v>
      </c>
      <c r="J191" s="82">
        <f t="shared" si="28"/>
        <v>0</v>
      </c>
      <c r="L191" s="99"/>
      <c r="M191" s="97"/>
      <c r="N191" s="82">
        <f>L191*SUMIFS(Priser!$F$4:$F$15,Priser!$A$4:$A$15,AM191)</f>
        <v>0</v>
      </c>
      <c r="O191" s="82">
        <f t="shared" si="36"/>
        <v>0</v>
      </c>
      <c r="Q191" s="82">
        <f t="shared" si="29"/>
        <v>0</v>
      </c>
      <c r="R191" s="82">
        <f t="shared" si="30"/>
        <v>0</v>
      </c>
      <c r="S191" s="82">
        <f t="shared" si="37"/>
        <v>0</v>
      </c>
      <c r="T191" s="82">
        <f t="shared" si="31"/>
        <v>0</v>
      </c>
      <c r="X191" s="82">
        <f t="shared" si="32"/>
        <v>0</v>
      </c>
      <c r="Y191" s="82">
        <f t="shared" si="38"/>
        <v>0</v>
      </c>
      <c r="Z191" s="82">
        <f t="shared" si="33"/>
        <v>0</v>
      </c>
      <c r="AA191" s="82">
        <f t="shared" si="39"/>
        <v>0</v>
      </c>
      <c r="AB191" s="82">
        <f>IF(AA191&gt;=Priser!$H$5,Priser!$I$5,IF(AA191&gt;=Priser!$H$4,Priser!$I$4))</f>
        <v>0</v>
      </c>
      <c r="AC191" s="82">
        <f>AB191*SUMIFS(Priser!$F$4:$F$15,Priser!$A$4:$A$15,$AM191)*Y191</f>
        <v>0</v>
      </c>
      <c r="AD191" s="82">
        <f t="shared" si="40"/>
        <v>0</v>
      </c>
      <c r="AE191" s="82">
        <f>IF(AD191&gt;=Priser!$J$5,Priser!$K$5,IF(AD191&gt;=Priser!$J$4,Priser!$K$4))</f>
        <v>0</v>
      </c>
      <c r="AF191" s="82">
        <f>AE191*SUMIFS(Priser!$F$4:$F$15,Priser!$A$4:$A$15,$AM191)*Z191</f>
        <v>0</v>
      </c>
      <c r="AH191" s="52"/>
      <c r="AJ191" s="82">
        <f>IF(Inmatning!F191="",Inmatning!E191,0)/IF(Inmatning!$F$2=Listor!$B$5,I191,1)</f>
        <v>0</v>
      </c>
      <c r="AK191" s="82">
        <f>Inmatning!F191/IF(Inmatning!$F$2=Listor!$B$5,I191,1)</f>
        <v>0</v>
      </c>
      <c r="AM191" s="74">
        <f t="shared" si="34"/>
        <v>4</v>
      </c>
      <c r="AN191" s="82">
        <f>Indata!$B$8</f>
        <v>0</v>
      </c>
    </row>
    <row r="192" spans="4:40" x14ac:dyDescent="0.25">
      <c r="D192" s="80">
        <f t="shared" si="41"/>
        <v>45387</v>
      </c>
      <c r="E192" s="161"/>
      <c r="F192" s="160"/>
      <c r="G192" s="80"/>
      <c r="H192" s="52">
        <f t="shared" si="35"/>
        <v>0</v>
      </c>
      <c r="I192" s="74">
        <f>24+SUMIFS(Listor!$C$22:$C$23,Listor!$B$22:$B$23,Inmatning!D192)</f>
        <v>24</v>
      </c>
      <c r="J192" s="82">
        <f t="shared" si="28"/>
        <v>0</v>
      </c>
      <c r="L192" s="99"/>
      <c r="M192" s="97"/>
      <c r="N192" s="82">
        <f>L192*SUMIFS(Priser!$F$4:$F$15,Priser!$A$4:$A$15,AM192)</f>
        <v>0</v>
      </c>
      <c r="O192" s="82">
        <f t="shared" si="36"/>
        <v>0</v>
      </c>
      <c r="Q192" s="82">
        <f t="shared" si="29"/>
        <v>0</v>
      </c>
      <c r="R192" s="82">
        <f t="shared" si="30"/>
        <v>0</v>
      </c>
      <c r="S192" s="82">
        <f t="shared" si="37"/>
        <v>0</v>
      </c>
      <c r="T192" s="82">
        <f t="shared" si="31"/>
        <v>0</v>
      </c>
      <c r="X192" s="82">
        <f t="shared" si="32"/>
        <v>0</v>
      </c>
      <c r="Y192" s="82">
        <f t="shared" si="38"/>
        <v>0</v>
      </c>
      <c r="Z192" s="82">
        <f t="shared" si="33"/>
        <v>0</v>
      </c>
      <c r="AA192" s="82">
        <f t="shared" si="39"/>
        <v>0</v>
      </c>
      <c r="AB192" s="82">
        <f>IF(AA192&gt;=Priser!$H$5,Priser!$I$5,IF(AA192&gt;=Priser!$H$4,Priser!$I$4))</f>
        <v>0</v>
      </c>
      <c r="AC192" s="82">
        <f>AB192*SUMIFS(Priser!$F$4:$F$15,Priser!$A$4:$A$15,$AM192)*Y192</f>
        <v>0</v>
      </c>
      <c r="AD192" s="82">
        <f t="shared" si="40"/>
        <v>0</v>
      </c>
      <c r="AE192" s="82">
        <f>IF(AD192&gt;=Priser!$J$5,Priser!$K$5,IF(AD192&gt;=Priser!$J$4,Priser!$K$4))</f>
        <v>0</v>
      </c>
      <c r="AF192" s="82">
        <f>AE192*SUMIFS(Priser!$F$4:$F$15,Priser!$A$4:$A$15,$AM192)*Z192</f>
        <v>0</v>
      </c>
      <c r="AH192" s="52"/>
      <c r="AJ192" s="82">
        <f>IF(Inmatning!F192="",Inmatning!E192,0)/IF(Inmatning!$F$2=Listor!$B$5,I192,1)</f>
        <v>0</v>
      </c>
      <c r="AK192" s="82">
        <f>Inmatning!F192/IF(Inmatning!$F$2=Listor!$B$5,I192,1)</f>
        <v>0</v>
      </c>
      <c r="AM192" s="74">
        <f t="shared" si="34"/>
        <v>4</v>
      </c>
      <c r="AN192" s="82">
        <f>Indata!$B$8</f>
        <v>0</v>
      </c>
    </row>
    <row r="193" spans="4:40" x14ac:dyDescent="0.25">
      <c r="D193" s="80">
        <f t="shared" si="41"/>
        <v>45388</v>
      </c>
      <c r="E193" s="161"/>
      <c r="F193" s="160"/>
      <c r="G193" s="80"/>
      <c r="H193" s="52">
        <f t="shared" si="35"/>
        <v>0</v>
      </c>
      <c r="I193" s="74">
        <f>24+SUMIFS(Listor!$C$22:$C$23,Listor!$B$22:$B$23,Inmatning!D193)</f>
        <v>24</v>
      </c>
      <c r="J193" s="82">
        <f t="shared" si="28"/>
        <v>0</v>
      </c>
      <c r="L193" s="99"/>
      <c r="M193" s="97"/>
      <c r="N193" s="82">
        <f>L193*SUMIFS(Priser!$F$4:$F$15,Priser!$A$4:$A$15,AM193)</f>
        <v>0</v>
      </c>
      <c r="O193" s="82">
        <f t="shared" si="36"/>
        <v>0</v>
      </c>
      <c r="Q193" s="82">
        <f t="shared" si="29"/>
        <v>0</v>
      </c>
      <c r="R193" s="82">
        <f t="shared" si="30"/>
        <v>0</v>
      </c>
      <c r="S193" s="82">
        <f t="shared" si="37"/>
        <v>0</v>
      </c>
      <c r="T193" s="82">
        <f t="shared" si="31"/>
        <v>0</v>
      </c>
      <c r="X193" s="82">
        <f t="shared" si="32"/>
        <v>0</v>
      </c>
      <c r="Y193" s="82">
        <f t="shared" si="38"/>
        <v>0</v>
      </c>
      <c r="Z193" s="82">
        <f t="shared" si="33"/>
        <v>0</v>
      </c>
      <c r="AA193" s="82">
        <f t="shared" si="39"/>
        <v>0</v>
      </c>
      <c r="AB193" s="82">
        <f>IF(AA193&gt;=Priser!$H$5,Priser!$I$5,IF(AA193&gt;=Priser!$H$4,Priser!$I$4))</f>
        <v>0</v>
      </c>
      <c r="AC193" s="82">
        <f>AB193*SUMIFS(Priser!$F$4:$F$15,Priser!$A$4:$A$15,$AM193)*Y193</f>
        <v>0</v>
      </c>
      <c r="AD193" s="82">
        <f t="shared" si="40"/>
        <v>0</v>
      </c>
      <c r="AE193" s="82">
        <f>IF(AD193&gt;=Priser!$J$5,Priser!$K$5,IF(AD193&gt;=Priser!$J$4,Priser!$K$4))</f>
        <v>0</v>
      </c>
      <c r="AF193" s="82">
        <f>AE193*SUMIFS(Priser!$F$4:$F$15,Priser!$A$4:$A$15,$AM193)*Z193</f>
        <v>0</v>
      </c>
      <c r="AH193" s="52"/>
      <c r="AJ193" s="82">
        <f>IF(Inmatning!F193="",Inmatning!E193,0)/IF(Inmatning!$F$2=Listor!$B$5,I193,1)</f>
        <v>0</v>
      </c>
      <c r="AK193" s="82">
        <f>Inmatning!F193/IF(Inmatning!$F$2=Listor!$B$5,I193,1)</f>
        <v>0</v>
      </c>
      <c r="AM193" s="74">
        <f t="shared" si="34"/>
        <v>4</v>
      </c>
      <c r="AN193" s="82">
        <f>Indata!$B$8</f>
        <v>0</v>
      </c>
    </row>
    <row r="194" spans="4:40" x14ac:dyDescent="0.25">
      <c r="D194" s="80">
        <f t="shared" si="41"/>
        <v>45389</v>
      </c>
      <c r="E194" s="161"/>
      <c r="F194" s="160"/>
      <c r="G194" s="80"/>
      <c r="H194" s="52">
        <f t="shared" si="35"/>
        <v>0</v>
      </c>
      <c r="I194" s="74">
        <f>24+SUMIFS(Listor!$C$22:$C$23,Listor!$B$22:$B$23,Inmatning!D194)</f>
        <v>24</v>
      </c>
      <c r="J194" s="82">
        <f t="shared" si="28"/>
        <v>0</v>
      </c>
      <c r="L194" s="99"/>
      <c r="M194" s="97"/>
      <c r="N194" s="82">
        <f>L194*SUMIFS(Priser!$F$4:$F$15,Priser!$A$4:$A$15,AM194)</f>
        <v>0</v>
      </c>
      <c r="O194" s="82">
        <f t="shared" si="36"/>
        <v>0</v>
      </c>
      <c r="Q194" s="82">
        <f t="shared" si="29"/>
        <v>0</v>
      </c>
      <c r="R194" s="82">
        <f t="shared" si="30"/>
        <v>0</v>
      </c>
      <c r="S194" s="82">
        <f t="shared" si="37"/>
        <v>0</v>
      </c>
      <c r="T194" s="82">
        <f t="shared" si="31"/>
        <v>0</v>
      </c>
      <c r="X194" s="82">
        <f t="shared" si="32"/>
        <v>0</v>
      </c>
      <c r="Y194" s="82">
        <f t="shared" si="38"/>
        <v>0</v>
      </c>
      <c r="Z194" s="82">
        <f t="shared" si="33"/>
        <v>0</v>
      </c>
      <c r="AA194" s="82">
        <f t="shared" si="39"/>
        <v>0</v>
      </c>
      <c r="AB194" s="82">
        <f>IF(AA194&gt;=Priser!$H$5,Priser!$I$5,IF(AA194&gt;=Priser!$H$4,Priser!$I$4))</f>
        <v>0</v>
      </c>
      <c r="AC194" s="82">
        <f>AB194*SUMIFS(Priser!$F$4:$F$15,Priser!$A$4:$A$15,$AM194)*Y194</f>
        <v>0</v>
      </c>
      <c r="AD194" s="82">
        <f t="shared" si="40"/>
        <v>0</v>
      </c>
      <c r="AE194" s="82">
        <f>IF(AD194&gt;=Priser!$J$5,Priser!$K$5,IF(AD194&gt;=Priser!$J$4,Priser!$K$4))</f>
        <v>0</v>
      </c>
      <c r="AF194" s="82">
        <f>AE194*SUMIFS(Priser!$F$4:$F$15,Priser!$A$4:$A$15,$AM194)*Z194</f>
        <v>0</v>
      </c>
      <c r="AH194" s="52"/>
      <c r="AJ194" s="82">
        <f>IF(Inmatning!F194="",Inmatning!E194,0)/IF(Inmatning!$F$2=Listor!$B$5,I194,1)</f>
        <v>0</v>
      </c>
      <c r="AK194" s="82">
        <f>Inmatning!F194/IF(Inmatning!$F$2=Listor!$B$5,I194,1)</f>
        <v>0</v>
      </c>
      <c r="AM194" s="74">
        <f t="shared" si="34"/>
        <v>4</v>
      </c>
      <c r="AN194" s="82">
        <f>Indata!$B$8</f>
        <v>0</v>
      </c>
    </row>
    <row r="195" spans="4:40" x14ac:dyDescent="0.25">
      <c r="D195" s="80">
        <f t="shared" si="41"/>
        <v>45390</v>
      </c>
      <c r="E195" s="161"/>
      <c r="F195" s="160"/>
      <c r="G195" s="80"/>
      <c r="H195" s="52">
        <f t="shared" si="35"/>
        <v>0</v>
      </c>
      <c r="I195" s="74">
        <f>24+SUMIFS(Listor!$C$22:$C$23,Listor!$B$22:$B$23,Inmatning!D195)</f>
        <v>24</v>
      </c>
      <c r="J195" s="82">
        <f t="shared" si="28"/>
        <v>0</v>
      </c>
      <c r="L195" s="99"/>
      <c r="M195" s="97"/>
      <c r="N195" s="82">
        <f>L195*SUMIFS(Priser!$F$4:$F$15,Priser!$A$4:$A$15,AM195)</f>
        <v>0</v>
      </c>
      <c r="O195" s="82">
        <f t="shared" si="36"/>
        <v>0</v>
      </c>
      <c r="Q195" s="82">
        <f t="shared" si="29"/>
        <v>0</v>
      </c>
      <c r="R195" s="82">
        <f t="shared" si="30"/>
        <v>0</v>
      </c>
      <c r="S195" s="82">
        <f t="shared" si="37"/>
        <v>0</v>
      </c>
      <c r="T195" s="82">
        <f t="shared" si="31"/>
        <v>0</v>
      </c>
      <c r="X195" s="82">
        <f t="shared" si="32"/>
        <v>0</v>
      </c>
      <c r="Y195" s="82">
        <f t="shared" si="38"/>
        <v>0</v>
      </c>
      <c r="Z195" s="82">
        <f t="shared" si="33"/>
        <v>0</v>
      </c>
      <c r="AA195" s="82">
        <f t="shared" si="39"/>
        <v>0</v>
      </c>
      <c r="AB195" s="82">
        <f>IF(AA195&gt;=Priser!$H$5,Priser!$I$5,IF(AA195&gt;=Priser!$H$4,Priser!$I$4))</f>
        <v>0</v>
      </c>
      <c r="AC195" s="82">
        <f>AB195*SUMIFS(Priser!$F$4:$F$15,Priser!$A$4:$A$15,$AM195)*Y195</f>
        <v>0</v>
      </c>
      <c r="AD195" s="82">
        <f t="shared" si="40"/>
        <v>0</v>
      </c>
      <c r="AE195" s="82">
        <f>IF(AD195&gt;=Priser!$J$5,Priser!$K$5,IF(AD195&gt;=Priser!$J$4,Priser!$K$4))</f>
        <v>0</v>
      </c>
      <c r="AF195" s="82">
        <f>AE195*SUMIFS(Priser!$F$4:$F$15,Priser!$A$4:$A$15,$AM195)*Z195</f>
        <v>0</v>
      </c>
      <c r="AH195" s="52"/>
      <c r="AJ195" s="82">
        <f>IF(Inmatning!F195="",Inmatning!E195,0)/IF(Inmatning!$F$2=Listor!$B$5,I195,1)</f>
        <v>0</v>
      </c>
      <c r="AK195" s="82">
        <f>Inmatning!F195/IF(Inmatning!$F$2=Listor!$B$5,I195,1)</f>
        <v>0</v>
      </c>
      <c r="AM195" s="74">
        <f t="shared" si="34"/>
        <v>4</v>
      </c>
      <c r="AN195" s="82">
        <f>Indata!$B$8</f>
        <v>0</v>
      </c>
    </row>
    <row r="196" spans="4:40" x14ac:dyDescent="0.25">
      <c r="D196" s="80">
        <f t="shared" si="41"/>
        <v>45391</v>
      </c>
      <c r="E196" s="161"/>
      <c r="F196" s="160"/>
      <c r="G196" s="80"/>
      <c r="H196" s="52">
        <f t="shared" si="35"/>
        <v>0</v>
      </c>
      <c r="I196" s="74">
        <f>24+SUMIFS(Listor!$C$22:$C$23,Listor!$B$22:$B$23,Inmatning!D196)</f>
        <v>24</v>
      </c>
      <c r="J196" s="82">
        <f t="shared" si="28"/>
        <v>0</v>
      </c>
      <c r="L196" s="99"/>
      <c r="M196" s="97"/>
      <c r="N196" s="82">
        <f>L196*SUMIFS(Priser!$F$4:$F$15,Priser!$A$4:$A$15,AM196)</f>
        <v>0</v>
      </c>
      <c r="O196" s="82">
        <f t="shared" si="36"/>
        <v>0</v>
      </c>
      <c r="Q196" s="82">
        <f t="shared" si="29"/>
        <v>0</v>
      </c>
      <c r="R196" s="82">
        <f t="shared" si="30"/>
        <v>0</v>
      </c>
      <c r="S196" s="82">
        <f t="shared" si="37"/>
        <v>0</v>
      </c>
      <c r="T196" s="82">
        <f t="shared" si="31"/>
        <v>0</v>
      </c>
      <c r="X196" s="82">
        <f t="shared" si="32"/>
        <v>0</v>
      </c>
      <c r="Y196" s="82">
        <f t="shared" si="38"/>
        <v>0</v>
      </c>
      <c r="Z196" s="82">
        <f t="shared" si="33"/>
        <v>0</v>
      </c>
      <c r="AA196" s="82">
        <f t="shared" si="39"/>
        <v>0</v>
      </c>
      <c r="AB196" s="82">
        <f>IF(AA196&gt;=Priser!$H$5,Priser!$I$5,IF(AA196&gt;=Priser!$H$4,Priser!$I$4))</f>
        <v>0</v>
      </c>
      <c r="AC196" s="82">
        <f>AB196*SUMIFS(Priser!$F$4:$F$15,Priser!$A$4:$A$15,$AM196)*Y196</f>
        <v>0</v>
      </c>
      <c r="AD196" s="82">
        <f t="shared" si="40"/>
        <v>0</v>
      </c>
      <c r="AE196" s="82">
        <f>IF(AD196&gt;=Priser!$J$5,Priser!$K$5,IF(AD196&gt;=Priser!$J$4,Priser!$K$4))</f>
        <v>0</v>
      </c>
      <c r="AF196" s="82">
        <f>AE196*SUMIFS(Priser!$F$4:$F$15,Priser!$A$4:$A$15,$AM196)*Z196</f>
        <v>0</v>
      </c>
      <c r="AH196" s="52"/>
      <c r="AJ196" s="82">
        <f>IF(Inmatning!F196="",Inmatning!E196,0)/IF(Inmatning!$F$2=Listor!$B$5,I196,1)</f>
        <v>0</v>
      </c>
      <c r="AK196" s="82">
        <f>Inmatning!F196/IF(Inmatning!$F$2=Listor!$B$5,I196,1)</f>
        <v>0</v>
      </c>
      <c r="AM196" s="74">
        <f t="shared" si="34"/>
        <v>4</v>
      </c>
      <c r="AN196" s="82">
        <f>Indata!$B$8</f>
        <v>0</v>
      </c>
    </row>
    <row r="197" spans="4:40" x14ac:dyDescent="0.25">
      <c r="D197" s="80">
        <f t="shared" si="41"/>
        <v>45392</v>
      </c>
      <c r="E197" s="161"/>
      <c r="F197" s="160"/>
      <c r="G197" s="80"/>
      <c r="H197" s="52">
        <f t="shared" si="35"/>
        <v>0</v>
      </c>
      <c r="I197" s="74">
        <f>24+SUMIFS(Listor!$C$22:$C$23,Listor!$B$22:$B$23,Inmatning!D197)</f>
        <v>24</v>
      </c>
      <c r="J197" s="82">
        <f t="shared" ref="J197:J260" si="42">SUM(AJ197:AK197)</f>
        <v>0</v>
      </c>
      <c r="L197" s="99"/>
      <c r="M197" s="97"/>
      <c r="N197" s="82">
        <f>L197*SUMIFS(Priser!$F$4:$F$15,Priser!$A$4:$A$15,AM197)</f>
        <v>0</v>
      </c>
      <c r="O197" s="82">
        <f t="shared" si="36"/>
        <v>0</v>
      </c>
      <c r="Q197" s="82">
        <f t="shared" ref="Q197:Q260" si="43">B$7</f>
        <v>0</v>
      </c>
      <c r="R197" s="82">
        <f t="shared" ref="R197:R260" si="44">SUMIFS($B$9:$B$20,$C$9:$C$20,AM197)</f>
        <v>0</v>
      </c>
      <c r="S197" s="82">
        <f t="shared" si="37"/>
        <v>0</v>
      </c>
      <c r="T197" s="82">
        <f t="shared" ref="T197:T260" si="45">SUM(Q197:S197)</f>
        <v>0</v>
      </c>
      <c r="X197" s="82">
        <f t="shared" ref="X197:X260" si="46">MAX(J197-T197,0)</f>
        <v>0</v>
      </c>
      <c r="Y197" s="82">
        <f t="shared" ref="Y197:Y215" si="47">X197-Z197</f>
        <v>0</v>
      </c>
      <c r="Z197" s="82">
        <f t="shared" ref="Z197:Z260" si="48">MAX(J197-AN197,0)</f>
        <v>0</v>
      </c>
      <c r="AA197" s="82">
        <f t="shared" si="39"/>
        <v>0</v>
      </c>
      <c r="AB197" s="82">
        <f>IF(AA197&gt;=Priser!$H$5,Priser!$I$5,IF(AA197&gt;=Priser!$H$4,Priser!$I$4))</f>
        <v>0</v>
      </c>
      <c r="AC197" s="82">
        <f>AB197*SUMIFS(Priser!$F$4:$F$15,Priser!$A$4:$A$15,$AM197)*Y197</f>
        <v>0</v>
      </c>
      <c r="AD197" s="82">
        <f t="shared" si="40"/>
        <v>0</v>
      </c>
      <c r="AE197" s="82">
        <f>IF(AD197&gt;=Priser!$J$5,Priser!$K$5,IF(AD197&gt;=Priser!$J$4,Priser!$K$4))</f>
        <v>0</v>
      </c>
      <c r="AF197" s="82">
        <f>AE197*SUMIFS(Priser!$F$4:$F$15,Priser!$A$4:$A$15,$AM197)*Z197</f>
        <v>0</v>
      </c>
      <c r="AH197" s="52"/>
      <c r="AJ197" s="82">
        <f>IF(Inmatning!F197="",Inmatning!E197,0)/IF(Inmatning!$F$2=Listor!$B$5,I197,1)</f>
        <v>0</v>
      </c>
      <c r="AK197" s="82">
        <f>Inmatning!F197/IF(Inmatning!$F$2=Listor!$B$5,I197,1)</f>
        <v>0</v>
      </c>
      <c r="AM197" s="74">
        <f t="shared" ref="AM197:AM260" si="49">MONTH(D197)</f>
        <v>4</v>
      </c>
      <c r="AN197" s="82">
        <f>Indata!$B$8</f>
        <v>0</v>
      </c>
    </row>
    <row r="198" spans="4:40" x14ac:dyDescent="0.25">
      <c r="D198" s="80">
        <f t="shared" si="41"/>
        <v>45393</v>
      </c>
      <c r="E198" s="161"/>
      <c r="F198" s="160"/>
      <c r="G198" s="80"/>
      <c r="H198" s="52">
        <f t="shared" ref="H198:H261" si="50">J198*I198</f>
        <v>0</v>
      </c>
      <c r="I198" s="74">
        <f>24+SUMIFS(Listor!$C$22:$C$23,Listor!$B$22:$B$23,Inmatning!D198)</f>
        <v>24</v>
      </c>
      <c r="J198" s="82">
        <f t="shared" si="42"/>
        <v>0</v>
      </c>
      <c r="L198" s="99"/>
      <c r="M198" s="97"/>
      <c r="N198" s="82">
        <f>L198*SUMIFS(Priser!$F$4:$F$15,Priser!$A$4:$A$15,AM198)</f>
        <v>0</v>
      </c>
      <c r="O198" s="82">
        <f t="shared" ref="O198:O261" si="51">AC198+AF198</f>
        <v>0</v>
      </c>
      <c r="Q198" s="82">
        <f t="shared" si="43"/>
        <v>0</v>
      </c>
      <c r="R198" s="82">
        <f t="shared" si="44"/>
        <v>0</v>
      </c>
      <c r="S198" s="82">
        <f t="shared" ref="S198:S261" si="52">L198</f>
        <v>0</v>
      </c>
      <c r="T198" s="82">
        <f t="shared" si="45"/>
        <v>0</v>
      </c>
      <c r="X198" s="82">
        <f t="shared" si="46"/>
        <v>0</v>
      </c>
      <c r="Y198" s="82">
        <f t="shared" si="47"/>
        <v>0</v>
      </c>
      <c r="Z198" s="82">
        <f t="shared" si="48"/>
        <v>0</v>
      </c>
      <c r="AA198" s="82">
        <f t="shared" ref="AA198:AA261" si="53">COUNTIFS(Y198,"&gt;0")+IF(AM198=AM197,AA197,0)</f>
        <v>0</v>
      </c>
      <c r="AB198" s="82">
        <f>IF(AA198&gt;=Priser!$H$5,Priser!$I$5,IF(AA198&gt;=Priser!$H$4,Priser!$I$4))</f>
        <v>0</v>
      </c>
      <c r="AC198" s="82">
        <f>AB198*SUMIFS(Priser!$F$4:$F$15,Priser!$A$4:$A$15,$AM198)*Y198</f>
        <v>0</v>
      </c>
      <c r="AD198" s="82">
        <f t="shared" ref="AD198:AD261" si="54">COUNTIFS(Z198,"&gt;0")+IF(AM198=AM197,AD197,0)</f>
        <v>0</v>
      </c>
      <c r="AE198" s="82">
        <f>IF(AD198&gt;=Priser!$J$5,Priser!$K$5,IF(AD198&gt;=Priser!$J$4,Priser!$K$4))</f>
        <v>0</v>
      </c>
      <c r="AF198" s="82">
        <f>AE198*SUMIFS(Priser!$F$4:$F$15,Priser!$A$4:$A$15,$AM198)*Z198</f>
        <v>0</v>
      </c>
      <c r="AH198" s="52"/>
      <c r="AJ198" s="82">
        <f>IF(Inmatning!F198="",Inmatning!E198,0)/IF(Inmatning!$F$2=Listor!$B$5,I198,1)</f>
        <v>0</v>
      </c>
      <c r="AK198" s="82">
        <f>Inmatning!F198/IF(Inmatning!$F$2=Listor!$B$5,I198,1)</f>
        <v>0</v>
      </c>
      <c r="AM198" s="74">
        <f t="shared" si="49"/>
        <v>4</v>
      </c>
      <c r="AN198" s="82">
        <f>Indata!$B$8</f>
        <v>0</v>
      </c>
    </row>
    <row r="199" spans="4:40" x14ac:dyDescent="0.25">
      <c r="D199" s="80">
        <f t="shared" ref="D199:D262" si="55">D198+1</f>
        <v>45394</v>
      </c>
      <c r="E199" s="161"/>
      <c r="F199" s="160"/>
      <c r="G199" s="80"/>
      <c r="H199" s="52">
        <f t="shared" si="50"/>
        <v>0</v>
      </c>
      <c r="I199" s="74">
        <f>24+SUMIFS(Listor!$C$22:$C$23,Listor!$B$22:$B$23,Inmatning!D199)</f>
        <v>24</v>
      </c>
      <c r="J199" s="82">
        <f t="shared" si="42"/>
        <v>0</v>
      </c>
      <c r="L199" s="99"/>
      <c r="M199" s="97"/>
      <c r="N199" s="82">
        <f>L199*SUMIFS(Priser!$F$4:$F$15,Priser!$A$4:$A$15,AM199)</f>
        <v>0</v>
      </c>
      <c r="O199" s="82">
        <f t="shared" si="51"/>
        <v>0</v>
      </c>
      <c r="Q199" s="82">
        <f t="shared" si="43"/>
        <v>0</v>
      </c>
      <c r="R199" s="82">
        <f t="shared" si="44"/>
        <v>0</v>
      </c>
      <c r="S199" s="82">
        <f t="shared" si="52"/>
        <v>0</v>
      </c>
      <c r="T199" s="82">
        <f t="shared" si="45"/>
        <v>0</v>
      </c>
      <c r="X199" s="82">
        <f t="shared" si="46"/>
        <v>0</v>
      </c>
      <c r="Y199" s="82">
        <f t="shared" si="47"/>
        <v>0</v>
      </c>
      <c r="Z199" s="82">
        <f t="shared" si="48"/>
        <v>0</v>
      </c>
      <c r="AA199" s="82">
        <f t="shared" si="53"/>
        <v>0</v>
      </c>
      <c r="AB199" s="82">
        <f>IF(AA199&gt;=Priser!$H$5,Priser!$I$5,IF(AA199&gt;=Priser!$H$4,Priser!$I$4))</f>
        <v>0</v>
      </c>
      <c r="AC199" s="82">
        <f>AB199*SUMIFS(Priser!$F$4:$F$15,Priser!$A$4:$A$15,$AM199)*Y199</f>
        <v>0</v>
      </c>
      <c r="AD199" s="82">
        <f t="shared" si="54"/>
        <v>0</v>
      </c>
      <c r="AE199" s="82">
        <f>IF(AD199&gt;=Priser!$J$5,Priser!$K$5,IF(AD199&gt;=Priser!$J$4,Priser!$K$4))</f>
        <v>0</v>
      </c>
      <c r="AF199" s="82">
        <f>AE199*SUMIFS(Priser!$F$4:$F$15,Priser!$A$4:$A$15,$AM199)*Z199</f>
        <v>0</v>
      </c>
      <c r="AH199" s="52"/>
      <c r="AJ199" s="82">
        <f>IF(Inmatning!F199="",Inmatning!E199,0)/IF(Inmatning!$F$2=Listor!$B$5,I199,1)</f>
        <v>0</v>
      </c>
      <c r="AK199" s="82">
        <f>Inmatning!F199/IF(Inmatning!$F$2=Listor!$B$5,I199,1)</f>
        <v>0</v>
      </c>
      <c r="AM199" s="74">
        <f t="shared" si="49"/>
        <v>4</v>
      </c>
      <c r="AN199" s="82">
        <f>Indata!$B$8</f>
        <v>0</v>
      </c>
    </row>
    <row r="200" spans="4:40" x14ac:dyDescent="0.25">
      <c r="D200" s="80">
        <f t="shared" si="55"/>
        <v>45395</v>
      </c>
      <c r="E200" s="161"/>
      <c r="F200" s="160"/>
      <c r="G200" s="80"/>
      <c r="H200" s="52">
        <f t="shared" si="50"/>
        <v>0</v>
      </c>
      <c r="I200" s="74">
        <f>24+SUMIFS(Listor!$C$22:$C$23,Listor!$B$22:$B$23,Inmatning!D200)</f>
        <v>24</v>
      </c>
      <c r="J200" s="82">
        <f t="shared" si="42"/>
        <v>0</v>
      </c>
      <c r="L200" s="99"/>
      <c r="M200" s="97"/>
      <c r="N200" s="82">
        <f>L200*SUMIFS(Priser!$F$4:$F$15,Priser!$A$4:$A$15,AM200)</f>
        <v>0</v>
      </c>
      <c r="O200" s="82">
        <f t="shared" si="51"/>
        <v>0</v>
      </c>
      <c r="Q200" s="82">
        <f t="shared" si="43"/>
        <v>0</v>
      </c>
      <c r="R200" s="82">
        <f t="shared" si="44"/>
        <v>0</v>
      </c>
      <c r="S200" s="82">
        <f t="shared" si="52"/>
        <v>0</v>
      </c>
      <c r="T200" s="82">
        <f t="shared" si="45"/>
        <v>0</v>
      </c>
      <c r="X200" s="82">
        <f t="shared" si="46"/>
        <v>0</v>
      </c>
      <c r="Y200" s="82">
        <f t="shared" si="47"/>
        <v>0</v>
      </c>
      <c r="Z200" s="82">
        <f t="shared" si="48"/>
        <v>0</v>
      </c>
      <c r="AA200" s="82">
        <f t="shared" si="53"/>
        <v>0</v>
      </c>
      <c r="AB200" s="82">
        <f>IF(AA200&gt;=Priser!$H$5,Priser!$I$5,IF(AA200&gt;=Priser!$H$4,Priser!$I$4))</f>
        <v>0</v>
      </c>
      <c r="AC200" s="82">
        <f>AB200*SUMIFS(Priser!$F$4:$F$15,Priser!$A$4:$A$15,$AM200)*Y200</f>
        <v>0</v>
      </c>
      <c r="AD200" s="82">
        <f t="shared" si="54"/>
        <v>0</v>
      </c>
      <c r="AE200" s="82">
        <f>IF(AD200&gt;=Priser!$J$5,Priser!$K$5,IF(AD200&gt;=Priser!$J$4,Priser!$K$4))</f>
        <v>0</v>
      </c>
      <c r="AF200" s="82">
        <f>AE200*SUMIFS(Priser!$F$4:$F$15,Priser!$A$4:$A$15,$AM200)*Z200</f>
        <v>0</v>
      </c>
      <c r="AH200" s="52"/>
      <c r="AJ200" s="82">
        <f>IF(Inmatning!F200="",Inmatning!E200,0)/IF(Inmatning!$F$2=Listor!$B$5,I200,1)</f>
        <v>0</v>
      </c>
      <c r="AK200" s="82">
        <f>Inmatning!F200/IF(Inmatning!$F$2=Listor!$B$5,I200,1)</f>
        <v>0</v>
      </c>
      <c r="AM200" s="74">
        <f t="shared" si="49"/>
        <v>4</v>
      </c>
      <c r="AN200" s="82">
        <f>Indata!$B$8</f>
        <v>0</v>
      </c>
    </row>
    <row r="201" spans="4:40" x14ac:dyDescent="0.25">
      <c r="D201" s="80">
        <f t="shared" si="55"/>
        <v>45396</v>
      </c>
      <c r="E201" s="161"/>
      <c r="F201" s="160"/>
      <c r="G201" s="80"/>
      <c r="H201" s="52">
        <f t="shared" si="50"/>
        <v>0</v>
      </c>
      <c r="I201" s="74">
        <f>24+SUMIFS(Listor!$C$22:$C$23,Listor!$B$22:$B$23,Inmatning!D201)</f>
        <v>24</v>
      </c>
      <c r="J201" s="82">
        <f t="shared" si="42"/>
        <v>0</v>
      </c>
      <c r="L201" s="99"/>
      <c r="M201" s="97"/>
      <c r="N201" s="82">
        <f>L201*SUMIFS(Priser!$F$4:$F$15,Priser!$A$4:$A$15,AM201)</f>
        <v>0</v>
      </c>
      <c r="O201" s="82">
        <f t="shared" si="51"/>
        <v>0</v>
      </c>
      <c r="Q201" s="82">
        <f t="shared" si="43"/>
        <v>0</v>
      </c>
      <c r="R201" s="82">
        <f t="shared" si="44"/>
        <v>0</v>
      </c>
      <c r="S201" s="82">
        <f t="shared" si="52"/>
        <v>0</v>
      </c>
      <c r="T201" s="82">
        <f t="shared" si="45"/>
        <v>0</v>
      </c>
      <c r="X201" s="82">
        <f t="shared" si="46"/>
        <v>0</v>
      </c>
      <c r="Y201" s="82">
        <f t="shared" si="47"/>
        <v>0</v>
      </c>
      <c r="Z201" s="82">
        <f t="shared" si="48"/>
        <v>0</v>
      </c>
      <c r="AA201" s="82">
        <f t="shared" si="53"/>
        <v>0</v>
      </c>
      <c r="AB201" s="82">
        <f>IF(AA201&gt;=Priser!$H$5,Priser!$I$5,IF(AA201&gt;=Priser!$H$4,Priser!$I$4))</f>
        <v>0</v>
      </c>
      <c r="AC201" s="82">
        <f>AB201*SUMIFS(Priser!$F$4:$F$15,Priser!$A$4:$A$15,$AM201)*Y201</f>
        <v>0</v>
      </c>
      <c r="AD201" s="82">
        <f t="shared" si="54"/>
        <v>0</v>
      </c>
      <c r="AE201" s="82">
        <f>IF(AD201&gt;=Priser!$J$5,Priser!$K$5,IF(AD201&gt;=Priser!$J$4,Priser!$K$4))</f>
        <v>0</v>
      </c>
      <c r="AF201" s="82">
        <f>AE201*SUMIFS(Priser!$F$4:$F$15,Priser!$A$4:$A$15,$AM201)*Z201</f>
        <v>0</v>
      </c>
      <c r="AH201" s="52"/>
      <c r="AJ201" s="82">
        <f>IF(Inmatning!F201="",Inmatning!E201,0)/IF(Inmatning!$F$2=Listor!$B$5,I201,1)</f>
        <v>0</v>
      </c>
      <c r="AK201" s="82">
        <f>Inmatning!F201/IF(Inmatning!$F$2=Listor!$B$5,I201,1)</f>
        <v>0</v>
      </c>
      <c r="AM201" s="74">
        <f t="shared" si="49"/>
        <v>4</v>
      </c>
      <c r="AN201" s="82">
        <f>Indata!$B$8</f>
        <v>0</v>
      </c>
    </row>
    <row r="202" spans="4:40" x14ac:dyDescent="0.25">
      <c r="D202" s="80">
        <f t="shared" si="55"/>
        <v>45397</v>
      </c>
      <c r="E202" s="161"/>
      <c r="F202" s="160"/>
      <c r="G202" s="80"/>
      <c r="H202" s="52">
        <f t="shared" si="50"/>
        <v>0</v>
      </c>
      <c r="I202" s="74">
        <f>24+SUMIFS(Listor!$C$22:$C$23,Listor!$B$22:$B$23,Inmatning!D202)</f>
        <v>24</v>
      </c>
      <c r="J202" s="82">
        <f t="shared" si="42"/>
        <v>0</v>
      </c>
      <c r="L202" s="99"/>
      <c r="M202" s="97"/>
      <c r="N202" s="82">
        <f>L202*SUMIFS(Priser!$F$4:$F$15,Priser!$A$4:$A$15,AM202)</f>
        <v>0</v>
      </c>
      <c r="O202" s="82">
        <f t="shared" si="51"/>
        <v>0</v>
      </c>
      <c r="Q202" s="82">
        <f t="shared" si="43"/>
        <v>0</v>
      </c>
      <c r="R202" s="82">
        <f t="shared" si="44"/>
        <v>0</v>
      </c>
      <c r="S202" s="82">
        <f t="shared" si="52"/>
        <v>0</v>
      </c>
      <c r="T202" s="82">
        <f t="shared" si="45"/>
        <v>0</v>
      </c>
      <c r="X202" s="82">
        <f t="shared" si="46"/>
        <v>0</v>
      </c>
      <c r="Y202" s="82">
        <f t="shared" si="47"/>
        <v>0</v>
      </c>
      <c r="Z202" s="82">
        <f t="shared" si="48"/>
        <v>0</v>
      </c>
      <c r="AA202" s="82">
        <f t="shared" si="53"/>
        <v>0</v>
      </c>
      <c r="AB202" s="82">
        <f>IF(AA202&gt;=Priser!$H$5,Priser!$I$5,IF(AA202&gt;=Priser!$H$4,Priser!$I$4))</f>
        <v>0</v>
      </c>
      <c r="AC202" s="82">
        <f>AB202*SUMIFS(Priser!$F$4:$F$15,Priser!$A$4:$A$15,$AM202)*Y202</f>
        <v>0</v>
      </c>
      <c r="AD202" s="82">
        <f t="shared" si="54"/>
        <v>0</v>
      </c>
      <c r="AE202" s="82">
        <f>IF(AD202&gt;=Priser!$J$5,Priser!$K$5,IF(AD202&gt;=Priser!$J$4,Priser!$K$4))</f>
        <v>0</v>
      </c>
      <c r="AF202" s="82">
        <f>AE202*SUMIFS(Priser!$F$4:$F$15,Priser!$A$4:$A$15,$AM202)*Z202</f>
        <v>0</v>
      </c>
      <c r="AH202" s="52"/>
      <c r="AJ202" s="82">
        <f>IF(Inmatning!F202="",Inmatning!E202,0)/IF(Inmatning!$F$2=Listor!$B$5,I202,1)</f>
        <v>0</v>
      </c>
      <c r="AK202" s="82">
        <f>Inmatning!F202/IF(Inmatning!$F$2=Listor!$B$5,I202,1)</f>
        <v>0</v>
      </c>
      <c r="AM202" s="74">
        <f t="shared" si="49"/>
        <v>4</v>
      </c>
      <c r="AN202" s="82">
        <f>Indata!$B$8</f>
        <v>0</v>
      </c>
    </row>
    <row r="203" spans="4:40" x14ac:dyDescent="0.25">
      <c r="D203" s="80">
        <f t="shared" si="55"/>
        <v>45398</v>
      </c>
      <c r="E203" s="161"/>
      <c r="F203" s="160"/>
      <c r="G203" s="80"/>
      <c r="H203" s="52">
        <f t="shared" si="50"/>
        <v>0</v>
      </c>
      <c r="I203" s="74">
        <f>24+SUMIFS(Listor!$C$22:$C$23,Listor!$B$22:$B$23,Inmatning!D203)</f>
        <v>24</v>
      </c>
      <c r="J203" s="82">
        <f t="shared" si="42"/>
        <v>0</v>
      </c>
      <c r="L203" s="99"/>
      <c r="M203" s="97"/>
      <c r="N203" s="82">
        <f>L203*SUMIFS(Priser!$F$4:$F$15,Priser!$A$4:$A$15,AM203)</f>
        <v>0</v>
      </c>
      <c r="O203" s="82">
        <f t="shared" si="51"/>
        <v>0</v>
      </c>
      <c r="Q203" s="82">
        <f t="shared" si="43"/>
        <v>0</v>
      </c>
      <c r="R203" s="82">
        <f t="shared" si="44"/>
        <v>0</v>
      </c>
      <c r="S203" s="82">
        <f t="shared" si="52"/>
        <v>0</v>
      </c>
      <c r="T203" s="82">
        <f t="shared" si="45"/>
        <v>0</v>
      </c>
      <c r="X203" s="82">
        <f t="shared" si="46"/>
        <v>0</v>
      </c>
      <c r="Y203" s="82">
        <f t="shared" si="47"/>
        <v>0</v>
      </c>
      <c r="Z203" s="82">
        <f t="shared" si="48"/>
        <v>0</v>
      </c>
      <c r="AA203" s="82">
        <f t="shared" si="53"/>
        <v>0</v>
      </c>
      <c r="AB203" s="82">
        <f>IF(AA203&gt;=Priser!$H$5,Priser!$I$5,IF(AA203&gt;=Priser!$H$4,Priser!$I$4))</f>
        <v>0</v>
      </c>
      <c r="AC203" s="82">
        <f>AB203*SUMIFS(Priser!$F$4:$F$15,Priser!$A$4:$A$15,$AM203)*Y203</f>
        <v>0</v>
      </c>
      <c r="AD203" s="82">
        <f t="shared" si="54"/>
        <v>0</v>
      </c>
      <c r="AE203" s="82">
        <f>IF(AD203&gt;=Priser!$J$5,Priser!$K$5,IF(AD203&gt;=Priser!$J$4,Priser!$K$4))</f>
        <v>0</v>
      </c>
      <c r="AF203" s="82">
        <f>AE203*SUMIFS(Priser!$F$4:$F$15,Priser!$A$4:$A$15,$AM203)*Z203</f>
        <v>0</v>
      </c>
      <c r="AH203" s="52"/>
      <c r="AJ203" s="82">
        <f>IF(Inmatning!F203="",Inmatning!E203,0)/IF(Inmatning!$F$2=Listor!$B$5,I203,1)</f>
        <v>0</v>
      </c>
      <c r="AK203" s="82">
        <f>Inmatning!F203/IF(Inmatning!$F$2=Listor!$B$5,I203,1)</f>
        <v>0</v>
      </c>
      <c r="AM203" s="74">
        <f t="shared" si="49"/>
        <v>4</v>
      </c>
      <c r="AN203" s="82">
        <f>Indata!$B$8</f>
        <v>0</v>
      </c>
    </row>
    <row r="204" spans="4:40" x14ac:dyDescent="0.25">
      <c r="D204" s="80">
        <f t="shared" si="55"/>
        <v>45399</v>
      </c>
      <c r="E204" s="161"/>
      <c r="F204" s="160"/>
      <c r="G204" s="80"/>
      <c r="H204" s="52">
        <f t="shared" si="50"/>
        <v>0</v>
      </c>
      <c r="I204" s="74">
        <f>24+SUMIFS(Listor!$C$22:$C$23,Listor!$B$22:$B$23,Inmatning!D204)</f>
        <v>24</v>
      </c>
      <c r="J204" s="82">
        <f t="shared" si="42"/>
        <v>0</v>
      </c>
      <c r="L204" s="99"/>
      <c r="M204" s="97"/>
      <c r="N204" s="82">
        <f>L204*SUMIFS(Priser!$F$4:$F$15,Priser!$A$4:$A$15,AM204)</f>
        <v>0</v>
      </c>
      <c r="O204" s="82">
        <f t="shared" si="51"/>
        <v>0</v>
      </c>
      <c r="Q204" s="82">
        <f t="shared" si="43"/>
        <v>0</v>
      </c>
      <c r="R204" s="82">
        <f t="shared" si="44"/>
        <v>0</v>
      </c>
      <c r="S204" s="82">
        <f t="shared" si="52"/>
        <v>0</v>
      </c>
      <c r="T204" s="82">
        <f t="shared" si="45"/>
        <v>0</v>
      </c>
      <c r="X204" s="82">
        <f t="shared" si="46"/>
        <v>0</v>
      </c>
      <c r="Y204" s="82">
        <f t="shared" si="47"/>
        <v>0</v>
      </c>
      <c r="Z204" s="82">
        <f t="shared" si="48"/>
        <v>0</v>
      </c>
      <c r="AA204" s="82">
        <f t="shared" si="53"/>
        <v>0</v>
      </c>
      <c r="AB204" s="82">
        <f>IF(AA204&gt;=Priser!$H$5,Priser!$I$5,IF(AA204&gt;=Priser!$H$4,Priser!$I$4))</f>
        <v>0</v>
      </c>
      <c r="AC204" s="82">
        <f>AB204*SUMIFS(Priser!$F$4:$F$15,Priser!$A$4:$A$15,$AM204)*Y204</f>
        <v>0</v>
      </c>
      <c r="AD204" s="82">
        <f t="shared" si="54"/>
        <v>0</v>
      </c>
      <c r="AE204" s="82">
        <f>IF(AD204&gt;=Priser!$J$5,Priser!$K$5,IF(AD204&gt;=Priser!$J$4,Priser!$K$4))</f>
        <v>0</v>
      </c>
      <c r="AF204" s="82">
        <f>AE204*SUMIFS(Priser!$F$4:$F$15,Priser!$A$4:$A$15,$AM204)*Z204</f>
        <v>0</v>
      </c>
      <c r="AH204" s="52"/>
      <c r="AJ204" s="82">
        <f>IF(Inmatning!F204="",Inmatning!E204,0)/IF(Inmatning!$F$2=Listor!$B$5,I204,1)</f>
        <v>0</v>
      </c>
      <c r="AK204" s="82">
        <f>Inmatning!F204/IF(Inmatning!$F$2=Listor!$B$5,I204,1)</f>
        <v>0</v>
      </c>
      <c r="AM204" s="74">
        <f t="shared" si="49"/>
        <v>4</v>
      </c>
      <c r="AN204" s="82">
        <f>Indata!$B$8</f>
        <v>0</v>
      </c>
    </row>
    <row r="205" spans="4:40" x14ac:dyDescent="0.25">
      <c r="D205" s="80">
        <f t="shared" si="55"/>
        <v>45400</v>
      </c>
      <c r="E205" s="161"/>
      <c r="F205" s="160"/>
      <c r="G205" s="80"/>
      <c r="H205" s="52">
        <f t="shared" si="50"/>
        <v>0</v>
      </c>
      <c r="I205" s="74">
        <f>24+SUMIFS(Listor!$C$22:$C$23,Listor!$B$22:$B$23,Inmatning!D205)</f>
        <v>24</v>
      </c>
      <c r="J205" s="82">
        <f t="shared" si="42"/>
        <v>0</v>
      </c>
      <c r="L205" s="99"/>
      <c r="M205" s="97"/>
      <c r="N205" s="82">
        <f>L205*SUMIFS(Priser!$F$4:$F$15,Priser!$A$4:$A$15,AM205)</f>
        <v>0</v>
      </c>
      <c r="O205" s="82">
        <f t="shared" si="51"/>
        <v>0</v>
      </c>
      <c r="Q205" s="82">
        <f t="shared" si="43"/>
        <v>0</v>
      </c>
      <c r="R205" s="82">
        <f t="shared" si="44"/>
        <v>0</v>
      </c>
      <c r="S205" s="82">
        <f t="shared" si="52"/>
        <v>0</v>
      </c>
      <c r="T205" s="82">
        <f t="shared" si="45"/>
        <v>0</v>
      </c>
      <c r="X205" s="82">
        <f t="shared" si="46"/>
        <v>0</v>
      </c>
      <c r="Y205" s="82">
        <f t="shared" si="47"/>
        <v>0</v>
      </c>
      <c r="Z205" s="82">
        <f t="shared" si="48"/>
        <v>0</v>
      </c>
      <c r="AA205" s="82">
        <f t="shared" si="53"/>
        <v>0</v>
      </c>
      <c r="AB205" s="82">
        <f>IF(AA205&gt;=Priser!$H$5,Priser!$I$5,IF(AA205&gt;=Priser!$H$4,Priser!$I$4))</f>
        <v>0</v>
      </c>
      <c r="AC205" s="82">
        <f>AB205*SUMIFS(Priser!$F$4:$F$15,Priser!$A$4:$A$15,$AM205)*Y205</f>
        <v>0</v>
      </c>
      <c r="AD205" s="82">
        <f t="shared" si="54"/>
        <v>0</v>
      </c>
      <c r="AE205" s="82">
        <f>IF(AD205&gt;=Priser!$J$5,Priser!$K$5,IF(AD205&gt;=Priser!$J$4,Priser!$K$4))</f>
        <v>0</v>
      </c>
      <c r="AF205" s="82">
        <f>AE205*SUMIFS(Priser!$F$4:$F$15,Priser!$A$4:$A$15,$AM205)*Z205</f>
        <v>0</v>
      </c>
      <c r="AH205" s="52"/>
      <c r="AJ205" s="82">
        <f>IF(Inmatning!F205="",Inmatning!E205,0)/IF(Inmatning!$F$2=Listor!$B$5,I205,1)</f>
        <v>0</v>
      </c>
      <c r="AK205" s="82">
        <f>Inmatning!F205/IF(Inmatning!$F$2=Listor!$B$5,I205,1)</f>
        <v>0</v>
      </c>
      <c r="AM205" s="74">
        <f t="shared" si="49"/>
        <v>4</v>
      </c>
      <c r="AN205" s="82">
        <f>Indata!$B$8</f>
        <v>0</v>
      </c>
    </row>
    <row r="206" spans="4:40" x14ac:dyDescent="0.25">
      <c r="D206" s="80">
        <f t="shared" si="55"/>
        <v>45401</v>
      </c>
      <c r="E206" s="161"/>
      <c r="F206" s="160"/>
      <c r="G206" s="80"/>
      <c r="H206" s="52">
        <f t="shared" si="50"/>
        <v>0</v>
      </c>
      <c r="I206" s="74">
        <f>24+SUMIFS(Listor!$C$22:$C$23,Listor!$B$22:$B$23,Inmatning!D206)</f>
        <v>24</v>
      </c>
      <c r="J206" s="82">
        <f t="shared" si="42"/>
        <v>0</v>
      </c>
      <c r="L206" s="99"/>
      <c r="M206" s="97"/>
      <c r="N206" s="82">
        <f>L206*SUMIFS(Priser!$F$4:$F$15,Priser!$A$4:$A$15,AM206)</f>
        <v>0</v>
      </c>
      <c r="O206" s="82">
        <f t="shared" si="51"/>
        <v>0</v>
      </c>
      <c r="Q206" s="82">
        <f t="shared" si="43"/>
        <v>0</v>
      </c>
      <c r="R206" s="82">
        <f t="shared" si="44"/>
        <v>0</v>
      </c>
      <c r="S206" s="82">
        <f t="shared" si="52"/>
        <v>0</v>
      </c>
      <c r="T206" s="82">
        <f t="shared" si="45"/>
        <v>0</v>
      </c>
      <c r="X206" s="82">
        <f t="shared" si="46"/>
        <v>0</v>
      </c>
      <c r="Y206" s="82">
        <f t="shared" si="47"/>
        <v>0</v>
      </c>
      <c r="Z206" s="82">
        <f t="shared" si="48"/>
        <v>0</v>
      </c>
      <c r="AA206" s="82">
        <f t="shared" si="53"/>
        <v>0</v>
      </c>
      <c r="AB206" s="82">
        <f>IF(AA206&gt;=Priser!$H$5,Priser!$I$5,IF(AA206&gt;=Priser!$H$4,Priser!$I$4))</f>
        <v>0</v>
      </c>
      <c r="AC206" s="82">
        <f>AB206*SUMIFS(Priser!$F$4:$F$15,Priser!$A$4:$A$15,$AM206)*Y206</f>
        <v>0</v>
      </c>
      <c r="AD206" s="82">
        <f t="shared" si="54"/>
        <v>0</v>
      </c>
      <c r="AE206" s="82">
        <f>IF(AD206&gt;=Priser!$J$5,Priser!$K$5,IF(AD206&gt;=Priser!$J$4,Priser!$K$4))</f>
        <v>0</v>
      </c>
      <c r="AF206" s="82">
        <f>AE206*SUMIFS(Priser!$F$4:$F$15,Priser!$A$4:$A$15,$AM206)*Z206</f>
        <v>0</v>
      </c>
      <c r="AH206" s="52"/>
      <c r="AJ206" s="82">
        <f>IF(Inmatning!F206="",Inmatning!E206,0)/IF(Inmatning!$F$2=Listor!$B$5,I206,1)</f>
        <v>0</v>
      </c>
      <c r="AK206" s="82">
        <f>Inmatning!F206/IF(Inmatning!$F$2=Listor!$B$5,I206,1)</f>
        <v>0</v>
      </c>
      <c r="AM206" s="74">
        <f t="shared" si="49"/>
        <v>4</v>
      </c>
      <c r="AN206" s="82">
        <f>Indata!$B$8</f>
        <v>0</v>
      </c>
    </row>
    <row r="207" spans="4:40" x14ac:dyDescent="0.25">
      <c r="D207" s="80">
        <f t="shared" si="55"/>
        <v>45402</v>
      </c>
      <c r="E207" s="161"/>
      <c r="F207" s="160"/>
      <c r="G207" s="80"/>
      <c r="H207" s="52">
        <f t="shared" si="50"/>
        <v>0</v>
      </c>
      <c r="I207" s="74">
        <f>24+SUMIFS(Listor!$C$22:$C$23,Listor!$B$22:$B$23,Inmatning!D207)</f>
        <v>24</v>
      </c>
      <c r="J207" s="82">
        <f t="shared" si="42"/>
        <v>0</v>
      </c>
      <c r="L207" s="99"/>
      <c r="M207" s="97"/>
      <c r="N207" s="82">
        <f>L207*SUMIFS(Priser!$F$4:$F$15,Priser!$A$4:$A$15,AM207)</f>
        <v>0</v>
      </c>
      <c r="O207" s="82">
        <f t="shared" si="51"/>
        <v>0</v>
      </c>
      <c r="Q207" s="82">
        <f t="shared" si="43"/>
        <v>0</v>
      </c>
      <c r="R207" s="82">
        <f t="shared" si="44"/>
        <v>0</v>
      </c>
      <c r="S207" s="82">
        <f t="shared" si="52"/>
        <v>0</v>
      </c>
      <c r="T207" s="82">
        <f t="shared" si="45"/>
        <v>0</v>
      </c>
      <c r="X207" s="82">
        <f t="shared" si="46"/>
        <v>0</v>
      </c>
      <c r="Y207" s="82">
        <f t="shared" si="47"/>
        <v>0</v>
      </c>
      <c r="Z207" s="82">
        <f t="shared" si="48"/>
        <v>0</v>
      </c>
      <c r="AA207" s="82">
        <f t="shared" si="53"/>
        <v>0</v>
      </c>
      <c r="AB207" s="82">
        <f>IF(AA207&gt;=Priser!$H$5,Priser!$I$5,IF(AA207&gt;=Priser!$H$4,Priser!$I$4))</f>
        <v>0</v>
      </c>
      <c r="AC207" s="82">
        <f>AB207*SUMIFS(Priser!$F$4:$F$15,Priser!$A$4:$A$15,$AM207)*Y207</f>
        <v>0</v>
      </c>
      <c r="AD207" s="82">
        <f t="shared" si="54"/>
        <v>0</v>
      </c>
      <c r="AE207" s="82">
        <f>IF(AD207&gt;=Priser!$J$5,Priser!$K$5,IF(AD207&gt;=Priser!$J$4,Priser!$K$4))</f>
        <v>0</v>
      </c>
      <c r="AF207" s="82">
        <f>AE207*SUMIFS(Priser!$F$4:$F$15,Priser!$A$4:$A$15,$AM207)*Z207</f>
        <v>0</v>
      </c>
      <c r="AH207" s="52"/>
      <c r="AJ207" s="82">
        <f>IF(Inmatning!F207="",Inmatning!E207,0)/IF(Inmatning!$F$2=Listor!$B$5,I207,1)</f>
        <v>0</v>
      </c>
      <c r="AK207" s="82">
        <f>Inmatning!F207/IF(Inmatning!$F$2=Listor!$B$5,I207,1)</f>
        <v>0</v>
      </c>
      <c r="AM207" s="74">
        <f t="shared" si="49"/>
        <v>4</v>
      </c>
      <c r="AN207" s="82">
        <f>Indata!$B$8</f>
        <v>0</v>
      </c>
    </row>
    <row r="208" spans="4:40" x14ac:dyDescent="0.25">
      <c r="D208" s="80">
        <f t="shared" si="55"/>
        <v>45403</v>
      </c>
      <c r="E208" s="161"/>
      <c r="F208" s="160"/>
      <c r="G208" s="80"/>
      <c r="H208" s="52">
        <f t="shared" si="50"/>
        <v>0</v>
      </c>
      <c r="I208" s="74">
        <f>24+SUMIFS(Listor!$C$22:$C$23,Listor!$B$22:$B$23,Inmatning!D208)</f>
        <v>24</v>
      </c>
      <c r="J208" s="82">
        <f t="shared" si="42"/>
        <v>0</v>
      </c>
      <c r="L208" s="99"/>
      <c r="M208" s="97"/>
      <c r="N208" s="82">
        <f>L208*SUMIFS(Priser!$F$4:$F$15,Priser!$A$4:$A$15,AM208)</f>
        <v>0</v>
      </c>
      <c r="O208" s="82">
        <f t="shared" si="51"/>
        <v>0</v>
      </c>
      <c r="Q208" s="82">
        <f t="shared" si="43"/>
        <v>0</v>
      </c>
      <c r="R208" s="82">
        <f t="shared" si="44"/>
        <v>0</v>
      </c>
      <c r="S208" s="82">
        <f t="shared" si="52"/>
        <v>0</v>
      </c>
      <c r="T208" s="82">
        <f t="shared" si="45"/>
        <v>0</v>
      </c>
      <c r="X208" s="82">
        <f t="shared" si="46"/>
        <v>0</v>
      </c>
      <c r="Y208" s="82">
        <f t="shared" si="47"/>
        <v>0</v>
      </c>
      <c r="Z208" s="82">
        <f t="shared" si="48"/>
        <v>0</v>
      </c>
      <c r="AA208" s="82">
        <f t="shared" si="53"/>
        <v>0</v>
      </c>
      <c r="AB208" s="82">
        <f>IF(AA208&gt;=Priser!$H$5,Priser!$I$5,IF(AA208&gt;=Priser!$H$4,Priser!$I$4))</f>
        <v>0</v>
      </c>
      <c r="AC208" s="82">
        <f>AB208*SUMIFS(Priser!$F$4:$F$15,Priser!$A$4:$A$15,$AM208)*Y208</f>
        <v>0</v>
      </c>
      <c r="AD208" s="82">
        <f t="shared" si="54"/>
        <v>0</v>
      </c>
      <c r="AE208" s="82">
        <f>IF(AD208&gt;=Priser!$J$5,Priser!$K$5,IF(AD208&gt;=Priser!$J$4,Priser!$K$4))</f>
        <v>0</v>
      </c>
      <c r="AF208" s="82">
        <f>AE208*SUMIFS(Priser!$F$4:$F$15,Priser!$A$4:$A$15,$AM208)*Z208</f>
        <v>0</v>
      </c>
      <c r="AH208" s="52"/>
      <c r="AJ208" s="82">
        <f>IF(Inmatning!F208="",Inmatning!E208,0)/IF(Inmatning!$F$2=Listor!$B$5,I208,1)</f>
        <v>0</v>
      </c>
      <c r="AK208" s="82">
        <f>Inmatning!F208/IF(Inmatning!$F$2=Listor!$B$5,I208,1)</f>
        <v>0</v>
      </c>
      <c r="AM208" s="74">
        <f t="shared" si="49"/>
        <v>4</v>
      </c>
      <c r="AN208" s="82">
        <f>Indata!$B$8</f>
        <v>0</v>
      </c>
    </row>
    <row r="209" spans="4:40" x14ac:dyDescent="0.25">
      <c r="D209" s="80">
        <f t="shared" si="55"/>
        <v>45404</v>
      </c>
      <c r="E209" s="161"/>
      <c r="F209" s="160"/>
      <c r="G209" s="80"/>
      <c r="H209" s="52">
        <f t="shared" si="50"/>
        <v>0</v>
      </c>
      <c r="I209" s="74">
        <f>24+SUMIFS(Listor!$C$22:$C$23,Listor!$B$22:$B$23,Inmatning!D209)</f>
        <v>24</v>
      </c>
      <c r="J209" s="82">
        <f t="shared" si="42"/>
        <v>0</v>
      </c>
      <c r="L209" s="99"/>
      <c r="M209" s="97"/>
      <c r="N209" s="82">
        <f>L209*SUMIFS(Priser!$F$4:$F$15,Priser!$A$4:$A$15,AM209)</f>
        <v>0</v>
      </c>
      <c r="O209" s="82">
        <f t="shared" si="51"/>
        <v>0</v>
      </c>
      <c r="Q209" s="82">
        <f t="shared" si="43"/>
        <v>0</v>
      </c>
      <c r="R209" s="82">
        <f t="shared" si="44"/>
        <v>0</v>
      </c>
      <c r="S209" s="82">
        <f t="shared" si="52"/>
        <v>0</v>
      </c>
      <c r="T209" s="82">
        <f t="shared" si="45"/>
        <v>0</v>
      </c>
      <c r="X209" s="82">
        <f t="shared" si="46"/>
        <v>0</v>
      </c>
      <c r="Y209" s="82">
        <f t="shared" si="47"/>
        <v>0</v>
      </c>
      <c r="Z209" s="82">
        <f t="shared" si="48"/>
        <v>0</v>
      </c>
      <c r="AA209" s="82">
        <f t="shared" si="53"/>
        <v>0</v>
      </c>
      <c r="AB209" s="82">
        <f>IF(AA209&gt;=Priser!$H$5,Priser!$I$5,IF(AA209&gt;=Priser!$H$4,Priser!$I$4))</f>
        <v>0</v>
      </c>
      <c r="AC209" s="82">
        <f>AB209*SUMIFS(Priser!$F$4:$F$15,Priser!$A$4:$A$15,$AM209)*Y209</f>
        <v>0</v>
      </c>
      <c r="AD209" s="82">
        <f t="shared" si="54"/>
        <v>0</v>
      </c>
      <c r="AE209" s="82">
        <f>IF(AD209&gt;=Priser!$J$5,Priser!$K$5,IF(AD209&gt;=Priser!$J$4,Priser!$K$4))</f>
        <v>0</v>
      </c>
      <c r="AF209" s="82">
        <f>AE209*SUMIFS(Priser!$F$4:$F$15,Priser!$A$4:$A$15,$AM209)*Z209</f>
        <v>0</v>
      </c>
      <c r="AH209" s="52"/>
      <c r="AJ209" s="82">
        <f>IF(Inmatning!F209="",Inmatning!E209,0)/IF(Inmatning!$F$2=Listor!$B$5,I209,1)</f>
        <v>0</v>
      </c>
      <c r="AK209" s="82">
        <f>Inmatning!F209/IF(Inmatning!$F$2=Listor!$B$5,I209,1)</f>
        <v>0</v>
      </c>
      <c r="AM209" s="74">
        <f t="shared" si="49"/>
        <v>4</v>
      </c>
      <c r="AN209" s="82">
        <f>Indata!$B$8</f>
        <v>0</v>
      </c>
    </row>
    <row r="210" spans="4:40" x14ac:dyDescent="0.25">
      <c r="D210" s="80">
        <f t="shared" si="55"/>
        <v>45405</v>
      </c>
      <c r="E210" s="161"/>
      <c r="F210" s="160"/>
      <c r="G210" s="80"/>
      <c r="H210" s="52">
        <f t="shared" si="50"/>
        <v>0</v>
      </c>
      <c r="I210" s="74">
        <f>24+SUMIFS(Listor!$C$22:$C$23,Listor!$B$22:$B$23,Inmatning!D210)</f>
        <v>24</v>
      </c>
      <c r="J210" s="82">
        <f t="shared" si="42"/>
        <v>0</v>
      </c>
      <c r="L210" s="99"/>
      <c r="M210" s="97"/>
      <c r="N210" s="82">
        <f>L210*SUMIFS(Priser!$F$4:$F$15,Priser!$A$4:$A$15,AM210)</f>
        <v>0</v>
      </c>
      <c r="O210" s="82">
        <f t="shared" si="51"/>
        <v>0</v>
      </c>
      <c r="Q210" s="82">
        <f t="shared" si="43"/>
        <v>0</v>
      </c>
      <c r="R210" s="82">
        <f t="shared" si="44"/>
        <v>0</v>
      </c>
      <c r="S210" s="82">
        <f t="shared" si="52"/>
        <v>0</v>
      </c>
      <c r="T210" s="82">
        <f t="shared" si="45"/>
        <v>0</v>
      </c>
      <c r="X210" s="82">
        <f t="shared" si="46"/>
        <v>0</v>
      </c>
      <c r="Y210" s="82">
        <f t="shared" si="47"/>
        <v>0</v>
      </c>
      <c r="Z210" s="82">
        <f t="shared" si="48"/>
        <v>0</v>
      </c>
      <c r="AA210" s="82">
        <f t="shared" si="53"/>
        <v>0</v>
      </c>
      <c r="AB210" s="82">
        <f>IF(AA210&gt;=Priser!$H$5,Priser!$I$5,IF(AA210&gt;=Priser!$H$4,Priser!$I$4))</f>
        <v>0</v>
      </c>
      <c r="AC210" s="82">
        <f>AB210*SUMIFS(Priser!$F$4:$F$15,Priser!$A$4:$A$15,$AM210)*Y210</f>
        <v>0</v>
      </c>
      <c r="AD210" s="82">
        <f t="shared" si="54"/>
        <v>0</v>
      </c>
      <c r="AE210" s="82">
        <f>IF(AD210&gt;=Priser!$J$5,Priser!$K$5,IF(AD210&gt;=Priser!$J$4,Priser!$K$4))</f>
        <v>0</v>
      </c>
      <c r="AF210" s="82">
        <f>AE210*SUMIFS(Priser!$F$4:$F$15,Priser!$A$4:$A$15,$AM210)*Z210</f>
        <v>0</v>
      </c>
      <c r="AH210" s="52"/>
      <c r="AJ210" s="82">
        <f>IF(Inmatning!F210="",Inmatning!E210,0)/IF(Inmatning!$F$2=Listor!$B$5,I210,1)</f>
        <v>0</v>
      </c>
      <c r="AK210" s="82">
        <f>Inmatning!F210/IF(Inmatning!$F$2=Listor!$B$5,I210,1)</f>
        <v>0</v>
      </c>
      <c r="AM210" s="74">
        <f t="shared" si="49"/>
        <v>4</v>
      </c>
      <c r="AN210" s="82">
        <f>Indata!$B$8</f>
        <v>0</v>
      </c>
    </row>
    <row r="211" spans="4:40" x14ac:dyDescent="0.25">
      <c r="D211" s="80">
        <f t="shared" si="55"/>
        <v>45406</v>
      </c>
      <c r="E211" s="161"/>
      <c r="F211" s="160"/>
      <c r="G211" s="80"/>
      <c r="H211" s="52">
        <f t="shared" si="50"/>
        <v>0</v>
      </c>
      <c r="I211" s="74">
        <f>24+SUMIFS(Listor!$C$22:$C$23,Listor!$B$22:$B$23,Inmatning!D211)</f>
        <v>24</v>
      </c>
      <c r="J211" s="82">
        <f t="shared" si="42"/>
        <v>0</v>
      </c>
      <c r="L211" s="99"/>
      <c r="M211" s="97"/>
      <c r="N211" s="82">
        <f>L211*SUMIFS(Priser!$F$4:$F$15,Priser!$A$4:$A$15,AM211)</f>
        <v>0</v>
      </c>
      <c r="O211" s="82">
        <f t="shared" si="51"/>
        <v>0</v>
      </c>
      <c r="Q211" s="82">
        <f t="shared" si="43"/>
        <v>0</v>
      </c>
      <c r="R211" s="82">
        <f t="shared" si="44"/>
        <v>0</v>
      </c>
      <c r="S211" s="82">
        <f t="shared" si="52"/>
        <v>0</v>
      </c>
      <c r="T211" s="82">
        <f t="shared" si="45"/>
        <v>0</v>
      </c>
      <c r="X211" s="82">
        <f t="shared" si="46"/>
        <v>0</v>
      </c>
      <c r="Y211" s="82">
        <f t="shared" si="47"/>
        <v>0</v>
      </c>
      <c r="Z211" s="82">
        <f t="shared" si="48"/>
        <v>0</v>
      </c>
      <c r="AA211" s="82">
        <f t="shared" si="53"/>
        <v>0</v>
      </c>
      <c r="AB211" s="82">
        <f>IF(AA211&gt;=Priser!$H$5,Priser!$I$5,IF(AA211&gt;=Priser!$H$4,Priser!$I$4))</f>
        <v>0</v>
      </c>
      <c r="AC211" s="82">
        <f>AB211*SUMIFS(Priser!$F$4:$F$15,Priser!$A$4:$A$15,$AM211)*Y211</f>
        <v>0</v>
      </c>
      <c r="AD211" s="82">
        <f t="shared" si="54"/>
        <v>0</v>
      </c>
      <c r="AE211" s="82">
        <f>IF(AD211&gt;=Priser!$J$5,Priser!$K$5,IF(AD211&gt;=Priser!$J$4,Priser!$K$4))</f>
        <v>0</v>
      </c>
      <c r="AF211" s="82">
        <f>AE211*SUMIFS(Priser!$F$4:$F$15,Priser!$A$4:$A$15,$AM211)*Z211</f>
        <v>0</v>
      </c>
      <c r="AH211" s="52"/>
      <c r="AJ211" s="82">
        <f>IF(Inmatning!F211="",Inmatning!E211,0)/IF(Inmatning!$F$2=Listor!$B$5,I211,1)</f>
        <v>0</v>
      </c>
      <c r="AK211" s="82">
        <f>Inmatning!F211/IF(Inmatning!$F$2=Listor!$B$5,I211,1)</f>
        <v>0</v>
      </c>
      <c r="AM211" s="74">
        <f t="shared" si="49"/>
        <v>4</v>
      </c>
      <c r="AN211" s="82">
        <f>Indata!$B$8</f>
        <v>0</v>
      </c>
    </row>
    <row r="212" spans="4:40" x14ac:dyDescent="0.25">
      <c r="D212" s="80">
        <f t="shared" si="55"/>
        <v>45407</v>
      </c>
      <c r="E212" s="161"/>
      <c r="F212" s="160"/>
      <c r="G212" s="80"/>
      <c r="H212" s="52">
        <f t="shared" si="50"/>
        <v>0</v>
      </c>
      <c r="I212" s="74">
        <f>24+SUMIFS(Listor!$C$22:$C$23,Listor!$B$22:$B$23,Inmatning!D212)</f>
        <v>24</v>
      </c>
      <c r="J212" s="82">
        <f t="shared" si="42"/>
        <v>0</v>
      </c>
      <c r="L212" s="99"/>
      <c r="M212" s="97"/>
      <c r="N212" s="82">
        <f>L212*SUMIFS(Priser!$F$4:$F$15,Priser!$A$4:$A$15,AM212)</f>
        <v>0</v>
      </c>
      <c r="O212" s="82">
        <f t="shared" si="51"/>
        <v>0</v>
      </c>
      <c r="Q212" s="82">
        <f t="shared" si="43"/>
        <v>0</v>
      </c>
      <c r="R212" s="82">
        <f t="shared" si="44"/>
        <v>0</v>
      </c>
      <c r="S212" s="82">
        <f t="shared" si="52"/>
        <v>0</v>
      </c>
      <c r="T212" s="82">
        <f t="shared" si="45"/>
        <v>0</v>
      </c>
      <c r="X212" s="82">
        <f t="shared" si="46"/>
        <v>0</v>
      </c>
      <c r="Y212" s="82">
        <f t="shared" si="47"/>
        <v>0</v>
      </c>
      <c r="Z212" s="82">
        <f t="shared" si="48"/>
        <v>0</v>
      </c>
      <c r="AA212" s="82">
        <f t="shared" si="53"/>
        <v>0</v>
      </c>
      <c r="AB212" s="82">
        <f>IF(AA212&gt;=Priser!$H$5,Priser!$I$5,IF(AA212&gt;=Priser!$H$4,Priser!$I$4))</f>
        <v>0</v>
      </c>
      <c r="AC212" s="82">
        <f>AB212*SUMIFS(Priser!$F$4:$F$15,Priser!$A$4:$A$15,$AM212)*Y212</f>
        <v>0</v>
      </c>
      <c r="AD212" s="82">
        <f t="shared" si="54"/>
        <v>0</v>
      </c>
      <c r="AE212" s="82">
        <f>IF(AD212&gt;=Priser!$J$5,Priser!$K$5,IF(AD212&gt;=Priser!$J$4,Priser!$K$4))</f>
        <v>0</v>
      </c>
      <c r="AF212" s="82">
        <f>AE212*SUMIFS(Priser!$F$4:$F$15,Priser!$A$4:$A$15,$AM212)*Z212</f>
        <v>0</v>
      </c>
      <c r="AH212" s="52"/>
      <c r="AJ212" s="82">
        <f>IF(Inmatning!F212="",Inmatning!E212,0)/IF(Inmatning!$F$2=Listor!$B$5,I212,1)</f>
        <v>0</v>
      </c>
      <c r="AK212" s="82">
        <f>Inmatning!F212/IF(Inmatning!$F$2=Listor!$B$5,I212,1)</f>
        <v>0</v>
      </c>
      <c r="AM212" s="74">
        <f t="shared" si="49"/>
        <v>4</v>
      </c>
      <c r="AN212" s="82">
        <f>Indata!$B$8</f>
        <v>0</v>
      </c>
    </row>
    <row r="213" spans="4:40" x14ac:dyDescent="0.25">
      <c r="D213" s="80">
        <f t="shared" si="55"/>
        <v>45408</v>
      </c>
      <c r="E213" s="161"/>
      <c r="F213" s="160"/>
      <c r="G213" s="80"/>
      <c r="H213" s="52">
        <f t="shared" si="50"/>
        <v>0</v>
      </c>
      <c r="I213" s="74">
        <f>24+SUMIFS(Listor!$C$22:$C$23,Listor!$B$22:$B$23,Inmatning!D213)</f>
        <v>24</v>
      </c>
      <c r="J213" s="82">
        <f t="shared" si="42"/>
        <v>0</v>
      </c>
      <c r="L213" s="99"/>
      <c r="M213" s="97"/>
      <c r="N213" s="82">
        <f>L213*SUMIFS(Priser!$F$4:$F$15,Priser!$A$4:$A$15,AM213)</f>
        <v>0</v>
      </c>
      <c r="O213" s="82">
        <f t="shared" si="51"/>
        <v>0</v>
      </c>
      <c r="Q213" s="82">
        <f t="shared" si="43"/>
        <v>0</v>
      </c>
      <c r="R213" s="82">
        <f t="shared" si="44"/>
        <v>0</v>
      </c>
      <c r="S213" s="82">
        <f t="shared" si="52"/>
        <v>0</v>
      </c>
      <c r="T213" s="82">
        <f t="shared" si="45"/>
        <v>0</v>
      </c>
      <c r="X213" s="82">
        <f t="shared" si="46"/>
        <v>0</v>
      </c>
      <c r="Y213" s="82">
        <f t="shared" si="47"/>
        <v>0</v>
      </c>
      <c r="Z213" s="82">
        <f t="shared" si="48"/>
        <v>0</v>
      </c>
      <c r="AA213" s="82">
        <f t="shared" si="53"/>
        <v>0</v>
      </c>
      <c r="AB213" s="82">
        <f>IF(AA213&gt;=Priser!$H$5,Priser!$I$5,IF(AA213&gt;=Priser!$H$4,Priser!$I$4))</f>
        <v>0</v>
      </c>
      <c r="AC213" s="82">
        <f>AB213*SUMIFS(Priser!$F$4:$F$15,Priser!$A$4:$A$15,$AM213)*Y213</f>
        <v>0</v>
      </c>
      <c r="AD213" s="82">
        <f t="shared" si="54"/>
        <v>0</v>
      </c>
      <c r="AE213" s="82">
        <f>IF(AD213&gt;=Priser!$J$5,Priser!$K$5,IF(AD213&gt;=Priser!$J$4,Priser!$K$4))</f>
        <v>0</v>
      </c>
      <c r="AF213" s="82">
        <f>AE213*SUMIFS(Priser!$F$4:$F$15,Priser!$A$4:$A$15,$AM213)*Z213</f>
        <v>0</v>
      </c>
      <c r="AH213" s="52"/>
      <c r="AJ213" s="82">
        <f>IF(Inmatning!F213="",Inmatning!E213,0)/IF(Inmatning!$F$2=Listor!$B$5,I213,1)</f>
        <v>0</v>
      </c>
      <c r="AK213" s="82">
        <f>Inmatning!F213/IF(Inmatning!$F$2=Listor!$B$5,I213,1)</f>
        <v>0</v>
      </c>
      <c r="AM213" s="74">
        <f t="shared" si="49"/>
        <v>4</v>
      </c>
      <c r="AN213" s="82">
        <f>Indata!$B$8</f>
        <v>0</v>
      </c>
    </row>
    <row r="214" spans="4:40" x14ac:dyDescent="0.25">
      <c r="D214" s="80">
        <f t="shared" si="55"/>
        <v>45409</v>
      </c>
      <c r="E214" s="161"/>
      <c r="F214" s="160"/>
      <c r="G214" s="80"/>
      <c r="H214" s="52">
        <f t="shared" si="50"/>
        <v>0</v>
      </c>
      <c r="I214" s="74">
        <f>24+SUMIFS(Listor!$C$22:$C$23,Listor!$B$22:$B$23,Inmatning!D214)</f>
        <v>24</v>
      </c>
      <c r="J214" s="82">
        <f t="shared" si="42"/>
        <v>0</v>
      </c>
      <c r="L214" s="99"/>
      <c r="M214" s="97"/>
      <c r="N214" s="82">
        <f>L214*SUMIFS(Priser!$F$4:$F$15,Priser!$A$4:$A$15,AM214)</f>
        <v>0</v>
      </c>
      <c r="O214" s="82">
        <f t="shared" si="51"/>
        <v>0</v>
      </c>
      <c r="Q214" s="82">
        <f t="shared" si="43"/>
        <v>0</v>
      </c>
      <c r="R214" s="82">
        <f t="shared" si="44"/>
        <v>0</v>
      </c>
      <c r="S214" s="82">
        <f t="shared" si="52"/>
        <v>0</v>
      </c>
      <c r="T214" s="82">
        <f t="shared" si="45"/>
        <v>0</v>
      </c>
      <c r="X214" s="82">
        <f t="shared" si="46"/>
        <v>0</v>
      </c>
      <c r="Y214" s="82">
        <f t="shared" si="47"/>
        <v>0</v>
      </c>
      <c r="Z214" s="82">
        <f t="shared" si="48"/>
        <v>0</v>
      </c>
      <c r="AA214" s="82">
        <f t="shared" si="53"/>
        <v>0</v>
      </c>
      <c r="AB214" s="82">
        <f>IF(AA214&gt;=Priser!$H$5,Priser!$I$5,IF(AA214&gt;=Priser!$H$4,Priser!$I$4))</f>
        <v>0</v>
      </c>
      <c r="AC214" s="82">
        <f>AB214*SUMIFS(Priser!$F$4:$F$15,Priser!$A$4:$A$15,$AM214)*Y214</f>
        <v>0</v>
      </c>
      <c r="AD214" s="82">
        <f t="shared" si="54"/>
        <v>0</v>
      </c>
      <c r="AE214" s="82">
        <f>IF(AD214&gt;=Priser!$J$5,Priser!$K$5,IF(AD214&gt;=Priser!$J$4,Priser!$K$4))</f>
        <v>0</v>
      </c>
      <c r="AF214" s="82">
        <f>AE214*SUMIFS(Priser!$F$4:$F$15,Priser!$A$4:$A$15,$AM214)*Z214</f>
        <v>0</v>
      </c>
      <c r="AH214" s="52"/>
      <c r="AJ214" s="82">
        <f>IF(Inmatning!F214="",Inmatning!E214,0)/IF(Inmatning!$F$2=Listor!$B$5,I214,1)</f>
        <v>0</v>
      </c>
      <c r="AK214" s="82">
        <f>Inmatning!F214/IF(Inmatning!$F$2=Listor!$B$5,I214,1)</f>
        <v>0</v>
      </c>
      <c r="AM214" s="74">
        <f t="shared" si="49"/>
        <v>4</v>
      </c>
      <c r="AN214" s="82">
        <f>Indata!$B$8</f>
        <v>0</v>
      </c>
    </row>
    <row r="215" spans="4:40" x14ac:dyDescent="0.25">
      <c r="D215" s="80">
        <f t="shared" si="55"/>
        <v>45410</v>
      </c>
      <c r="E215" s="161"/>
      <c r="F215" s="160"/>
      <c r="G215" s="80"/>
      <c r="H215" s="52">
        <f t="shared" si="50"/>
        <v>0</v>
      </c>
      <c r="I215" s="74">
        <f>24+SUMIFS(Listor!$C$22:$C$23,Listor!$B$22:$B$23,Inmatning!D215)</f>
        <v>24</v>
      </c>
      <c r="J215" s="82">
        <f t="shared" si="42"/>
        <v>0</v>
      </c>
      <c r="L215" s="99"/>
      <c r="M215" s="97"/>
      <c r="N215" s="82">
        <f>L215*SUMIFS(Priser!$F$4:$F$15,Priser!$A$4:$A$15,AM215)</f>
        <v>0</v>
      </c>
      <c r="O215" s="82">
        <f t="shared" si="51"/>
        <v>0</v>
      </c>
      <c r="Q215" s="82">
        <f t="shared" si="43"/>
        <v>0</v>
      </c>
      <c r="R215" s="82">
        <f t="shared" si="44"/>
        <v>0</v>
      </c>
      <c r="S215" s="82">
        <f t="shared" si="52"/>
        <v>0</v>
      </c>
      <c r="T215" s="82">
        <f t="shared" si="45"/>
        <v>0</v>
      </c>
      <c r="X215" s="82">
        <f t="shared" si="46"/>
        <v>0</v>
      </c>
      <c r="Y215" s="82">
        <f t="shared" si="47"/>
        <v>0</v>
      </c>
      <c r="Z215" s="82">
        <f t="shared" si="48"/>
        <v>0</v>
      </c>
      <c r="AA215" s="82">
        <f t="shared" si="53"/>
        <v>0</v>
      </c>
      <c r="AB215" s="82">
        <f>IF(AA215&gt;=Priser!$H$5,Priser!$I$5,IF(AA215&gt;=Priser!$H$4,Priser!$I$4))</f>
        <v>0</v>
      </c>
      <c r="AC215" s="82">
        <f>AB215*SUMIFS(Priser!$F$4:$F$15,Priser!$A$4:$A$15,$AM215)*Y215</f>
        <v>0</v>
      </c>
      <c r="AD215" s="82">
        <f t="shared" si="54"/>
        <v>0</v>
      </c>
      <c r="AE215" s="82">
        <f>IF(AD215&gt;=Priser!$J$5,Priser!$K$5,IF(AD215&gt;=Priser!$J$4,Priser!$K$4))</f>
        <v>0</v>
      </c>
      <c r="AF215" s="82">
        <f>AE215*SUMIFS(Priser!$F$4:$F$15,Priser!$A$4:$A$15,$AM215)*Z215</f>
        <v>0</v>
      </c>
      <c r="AH215" s="52"/>
      <c r="AJ215" s="82">
        <f>IF(Inmatning!F215="",Inmatning!E215,0)/IF(Inmatning!$F$2=Listor!$B$5,I215,1)</f>
        <v>0</v>
      </c>
      <c r="AK215" s="82">
        <f>Inmatning!F215/IF(Inmatning!$F$2=Listor!$B$5,I215,1)</f>
        <v>0</v>
      </c>
      <c r="AM215" s="74">
        <f t="shared" si="49"/>
        <v>4</v>
      </c>
      <c r="AN215" s="82">
        <f>Indata!$B$8</f>
        <v>0</v>
      </c>
    </row>
    <row r="216" spans="4:40" x14ac:dyDescent="0.25">
      <c r="D216" s="80">
        <f t="shared" si="55"/>
        <v>45411</v>
      </c>
      <c r="E216" s="161"/>
      <c r="F216" s="160"/>
      <c r="G216" s="80"/>
      <c r="H216" s="52">
        <f t="shared" si="50"/>
        <v>0</v>
      </c>
      <c r="I216" s="74">
        <f>24+SUMIFS(Listor!$C$22:$C$23,Listor!$B$22:$B$23,Inmatning!D216)</f>
        <v>24</v>
      </c>
      <c r="J216" s="82">
        <f t="shared" si="42"/>
        <v>0</v>
      </c>
      <c r="L216" s="99"/>
      <c r="M216" s="97"/>
      <c r="N216" s="82">
        <f>L216*SUMIFS(Priser!$F$4:$F$15,Priser!$A$4:$A$15,AM216)</f>
        <v>0</v>
      </c>
      <c r="O216" s="82">
        <f t="shared" si="51"/>
        <v>0</v>
      </c>
      <c r="Q216" s="82">
        <f t="shared" si="43"/>
        <v>0</v>
      </c>
      <c r="R216" s="82">
        <f t="shared" si="44"/>
        <v>0</v>
      </c>
      <c r="S216" s="82">
        <f t="shared" si="52"/>
        <v>0</v>
      </c>
      <c r="T216" s="82">
        <f t="shared" si="45"/>
        <v>0</v>
      </c>
      <c r="X216" s="82">
        <f t="shared" si="46"/>
        <v>0</v>
      </c>
      <c r="Y216" s="82">
        <f>X216-Z216</f>
        <v>0</v>
      </c>
      <c r="Z216" s="82">
        <f t="shared" si="48"/>
        <v>0</v>
      </c>
      <c r="AA216" s="82">
        <f t="shared" si="53"/>
        <v>0</v>
      </c>
      <c r="AB216" s="82">
        <f>IF(AA216&gt;=Priser!$H$5,Priser!$I$5,IF(AA216&gt;=Priser!$H$4,Priser!$I$4))</f>
        <v>0</v>
      </c>
      <c r="AC216" s="82">
        <f>AB216*SUMIFS(Priser!$F$4:$F$15,Priser!$A$4:$A$15,$AM216)*Y216</f>
        <v>0</v>
      </c>
      <c r="AD216" s="82">
        <f t="shared" si="54"/>
        <v>0</v>
      </c>
      <c r="AE216" s="82">
        <f>IF(AD216&gt;=Priser!$J$5,Priser!$K$5,IF(AD216&gt;=Priser!$J$4,Priser!$K$4))</f>
        <v>0</v>
      </c>
      <c r="AF216" s="82">
        <f>AE216*SUMIFS(Priser!$F$4:$F$15,Priser!$A$4:$A$15,$AM216)*Z216</f>
        <v>0</v>
      </c>
      <c r="AH216" s="52"/>
      <c r="AJ216" s="82">
        <f>IF(Inmatning!F216="",Inmatning!E216,0)/IF(Inmatning!$F$2=Listor!$B$5,I216,1)</f>
        <v>0</v>
      </c>
      <c r="AK216" s="82">
        <f>Inmatning!F216/IF(Inmatning!$F$2=Listor!$B$5,I216,1)</f>
        <v>0</v>
      </c>
      <c r="AM216" s="74">
        <f t="shared" si="49"/>
        <v>4</v>
      </c>
      <c r="AN216" s="82">
        <f>Indata!$B$8</f>
        <v>0</v>
      </c>
    </row>
    <row r="217" spans="4:40" x14ac:dyDescent="0.25">
      <c r="D217" s="80">
        <f t="shared" si="55"/>
        <v>45412</v>
      </c>
      <c r="E217" s="161"/>
      <c r="F217" s="160"/>
      <c r="G217" s="80"/>
      <c r="H217" s="52">
        <f t="shared" si="50"/>
        <v>0</v>
      </c>
      <c r="I217" s="74">
        <f>24+SUMIFS(Listor!$C$22:$C$23,Listor!$B$22:$B$23,Inmatning!D217)</f>
        <v>24</v>
      </c>
      <c r="J217" s="82">
        <f t="shared" si="42"/>
        <v>0</v>
      </c>
      <c r="L217" s="99"/>
      <c r="M217" s="97"/>
      <c r="N217" s="82">
        <f>L217*SUMIFS(Priser!$F$4:$F$15,Priser!$A$4:$A$15,AM217)</f>
        <v>0</v>
      </c>
      <c r="O217" s="82">
        <f t="shared" si="51"/>
        <v>0</v>
      </c>
      <c r="Q217" s="82">
        <f t="shared" si="43"/>
        <v>0</v>
      </c>
      <c r="R217" s="82">
        <f t="shared" si="44"/>
        <v>0</v>
      </c>
      <c r="S217" s="82">
        <f t="shared" si="52"/>
        <v>0</v>
      </c>
      <c r="T217" s="82">
        <f t="shared" si="45"/>
        <v>0</v>
      </c>
      <c r="X217" s="82">
        <f t="shared" si="46"/>
        <v>0</v>
      </c>
      <c r="Y217" s="82">
        <f t="shared" ref="Y217:Y280" si="56">X217-Z217</f>
        <v>0</v>
      </c>
      <c r="Z217" s="82">
        <f t="shared" si="48"/>
        <v>0</v>
      </c>
      <c r="AA217" s="82">
        <f t="shared" si="53"/>
        <v>0</v>
      </c>
      <c r="AB217" s="82">
        <f>IF(AA217&gt;=Priser!$H$5,Priser!$I$5,IF(AA217&gt;=Priser!$H$4,Priser!$I$4))</f>
        <v>0</v>
      </c>
      <c r="AC217" s="82">
        <f>AB217*SUMIFS(Priser!$F$4:$F$15,Priser!$A$4:$A$15,$AM217)*Y217</f>
        <v>0</v>
      </c>
      <c r="AD217" s="82">
        <f t="shared" si="54"/>
        <v>0</v>
      </c>
      <c r="AE217" s="82">
        <f>IF(AD217&gt;=Priser!$J$5,Priser!$K$5,IF(AD217&gt;=Priser!$J$4,Priser!$K$4))</f>
        <v>0</v>
      </c>
      <c r="AF217" s="82">
        <f>AE217*SUMIFS(Priser!$F$4:$F$15,Priser!$A$4:$A$15,$AM217)*Z217</f>
        <v>0</v>
      </c>
      <c r="AH217" s="52"/>
      <c r="AJ217" s="82">
        <f>IF(Inmatning!F217="",Inmatning!E217,0)/IF(Inmatning!$F$2=Listor!$B$5,I217,1)</f>
        <v>0</v>
      </c>
      <c r="AK217" s="82">
        <f>Inmatning!F217/IF(Inmatning!$F$2=Listor!$B$5,I217,1)</f>
        <v>0</v>
      </c>
      <c r="AM217" s="74">
        <f t="shared" si="49"/>
        <v>4</v>
      </c>
      <c r="AN217" s="82">
        <f>Indata!$B$8</f>
        <v>0</v>
      </c>
    </row>
    <row r="218" spans="4:40" x14ac:dyDescent="0.25">
      <c r="D218" s="80">
        <f t="shared" si="55"/>
        <v>45413</v>
      </c>
      <c r="E218" s="161"/>
      <c r="F218" s="160"/>
      <c r="G218" s="80"/>
      <c r="H218" s="52">
        <f t="shared" si="50"/>
        <v>0</v>
      </c>
      <c r="I218" s="74">
        <f>24+SUMIFS(Listor!$C$22:$C$23,Listor!$B$22:$B$23,Inmatning!D218)</f>
        <v>24</v>
      </c>
      <c r="J218" s="82">
        <f t="shared" si="42"/>
        <v>0</v>
      </c>
      <c r="L218" s="99"/>
      <c r="M218" s="97"/>
      <c r="N218" s="82">
        <f>L218*SUMIFS(Priser!$F$4:$F$15,Priser!$A$4:$A$15,AM218)</f>
        <v>0</v>
      </c>
      <c r="O218" s="82">
        <f t="shared" si="51"/>
        <v>0</v>
      </c>
      <c r="Q218" s="82">
        <f t="shared" si="43"/>
        <v>0</v>
      </c>
      <c r="R218" s="82">
        <f t="shared" si="44"/>
        <v>0</v>
      </c>
      <c r="S218" s="82">
        <f t="shared" si="52"/>
        <v>0</v>
      </c>
      <c r="T218" s="82">
        <f t="shared" si="45"/>
        <v>0</v>
      </c>
      <c r="X218" s="82">
        <f t="shared" si="46"/>
        <v>0</v>
      </c>
      <c r="Y218" s="82">
        <f t="shared" si="56"/>
        <v>0</v>
      </c>
      <c r="Z218" s="82">
        <f t="shared" si="48"/>
        <v>0</v>
      </c>
      <c r="AA218" s="82">
        <f t="shared" si="53"/>
        <v>0</v>
      </c>
      <c r="AB218" s="82">
        <f>IF(AA218&gt;=Priser!$H$5,Priser!$I$5,IF(AA218&gt;=Priser!$H$4,Priser!$I$4))</f>
        <v>0</v>
      </c>
      <c r="AC218" s="82">
        <f>AB218*SUMIFS(Priser!$F$4:$F$15,Priser!$A$4:$A$15,$AM218)*Y218</f>
        <v>0</v>
      </c>
      <c r="AD218" s="82">
        <f t="shared" si="54"/>
        <v>0</v>
      </c>
      <c r="AE218" s="82">
        <f>IF(AD218&gt;=Priser!$J$5,Priser!$K$5,IF(AD218&gt;=Priser!$J$4,Priser!$K$4))</f>
        <v>0</v>
      </c>
      <c r="AF218" s="82">
        <f>AE218*SUMIFS(Priser!$F$4:$F$15,Priser!$A$4:$A$15,$AM218)*Z218</f>
        <v>0</v>
      </c>
      <c r="AH218" s="52"/>
      <c r="AJ218" s="82">
        <f>IF(Inmatning!F218="",Inmatning!E218,0)/IF(Inmatning!$F$2=Listor!$B$5,I218,1)</f>
        <v>0</v>
      </c>
      <c r="AK218" s="82">
        <f>Inmatning!F218/IF(Inmatning!$F$2=Listor!$B$5,I218,1)</f>
        <v>0</v>
      </c>
      <c r="AM218" s="74">
        <f t="shared" si="49"/>
        <v>5</v>
      </c>
      <c r="AN218" s="82">
        <f>Indata!$B$8</f>
        <v>0</v>
      </c>
    </row>
    <row r="219" spans="4:40" x14ac:dyDescent="0.25">
      <c r="D219" s="80">
        <f t="shared" si="55"/>
        <v>45414</v>
      </c>
      <c r="E219" s="161"/>
      <c r="F219" s="160"/>
      <c r="G219" s="80"/>
      <c r="H219" s="52">
        <f t="shared" si="50"/>
        <v>0</v>
      </c>
      <c r="I219" s="74">
        <f>24+SUMIFS(Listor!$C$22:$C$23,Listor!$B$22:$B$23,Inmatning!D219)</f>
        <v>24</v>
      </c>
      <c r="J219" s="82">
        <f t="shared" si="42"/>
        <v>0</v>
      </c>
      <c r="L219" s="99"/>
      <c r="M219" s="97"/>
      <c r="N219" s="82">
        <f>L219*SUMIFS(Priser!$F$4:$F$15,Priser!$A$4:$A$15,AM219)</f>
        <v>0</v>
      </c>
      <c r="O219" s="82">
        <f t="shared" si="51"/>
        <v>0</v>
      </c>
      <c r="Q219" s="82">
        <f t="shared" si="43"/>
        <v>0</v>
      </c>
      <c r="R219" s="82">
        <f t="shared" si="44"/>
        <v>0</v>
      </c>
      <c r="S219" s="82">
        <f t="shared" si="52"/>
        <v>0</v>
      </c>
      <c r="T219" s="82">
        <f t="shared" si="45"/>
        <v>0</v>
      </c>
      <c r="X219" s="82">
        <f t="shared" si="46"/>
        <v>0</v>
      </c>
      <c r="Y219" s="82">
        <f t="shared" si="56"/>
        <v>0</v>
      </c>
      <c r="Z219" s="82">
        <f t="shared" si="48"/>
        <v>0</v>
      </c>
      <c r="AA219" s="82">
        <f t="shared" si="53"/>
        <v>0</v>
      </c>
      <c r="AB219" s="82">
        <f>IF(AA219&gt;=Priser!$H$5,Priser!$I$5,IF(AA219&gt;=Priser!$H$4,Priser!$I$4))</f>
        <v>0</v>
      </c>
      <c r="AC219" s="82">
        <f>AB219*SUMIFS(Priser!$F$4:$F$15,Priser!$A$4:$A$15,$AM219)*Y219</f>
        <v>0</v>
      </c>
      <c r="AD219" s="82">
        <f t="shared" si="54"/>
        <v>0</v>
      </c>
      <c r="AE219" s="82">
        <f>IF(AD219&gt;=Priser!$J$5,Priser!$K$5,IF(AD219&gt;=Priser!$J$4,Priser!$K$4))</f>
        <v>0</v>
      </c>
      <c r="AF219" s="82">
        <f>AE219*SUMIFS(Priser!$F$4:$F$15,Priser!$A$4:$A$15,$AM219)*Z219</f>
        <v>0</v>
      </c>
      <c r="AH219" s="52"/>
      <c r="AJ219" s="82">
        <f>IF(Inmatning!F219="",Inmatning!E219,0)/IF(Inmatning!$F$2=Listor!$B$5,I219,1)</f>
        <v>0</v>
      </c>
      <c r="AK219" s="82">
        <f>Inmatning!F219/IF(Inmatning!$F$2=Listor!$B$5,I219,1)</f>
        <v>0</v>
      </c>
      <c r="AM219" s="74">
        <f t="shared" si="49"/>
        <v>5</v>
      </c>
      <c r="AN219" s="82">
        <f>Indata!$B$8</f>
        <v>0</v>
      </c>
    </row>
    <row r="220" spans="4:40" x14ac:dyDescent="0.25">
      <c r="D220" s="80">
        <f t="shared" si="55"/>
        <v>45415</v>
      </c>
      <c r="E220" s="161"/>
      <c r="F220" s="160"/>
      <c r="G220" s="80"/>
      <c r="H220" s="52">
        <f t="shared" si="50"/>
        <v>0</v>
      </c>
      <c r="I220" s="74">
        <f>24+SUMIFS(Listor!$C$22:$C$23,Listor!$B$22:$B$23,Inmatning!D220)</f>
        <v>24</v>
      </c>
      <c r="J220" s="82">
        <f t="shared" si="42"/>
        <v>0</v>
      </c>
      <c r="L220" s="99"/>
      <c r="M220" s="97"/>
      <c r="N220" s="82">
        <f>L220*SUMIFS(Priser!$F$4:$F$15,Priser!$A$4:$A$15,AM220)</f>
        <v>0</v>
      </c>
      <c r="O220" s="82">
        <f t="shared" si="51"/>
        <v>0</v>
      </c>
      <c r="Q220" s="82">
        <f t="shared" si="43"/>
        <v>0</v>
      </c>
      <c r="R220" s="82">
        <f t="shared" si="44"/>
        <v>0</v>
      </c>
      <c r="S220" s="82">
        <f t="shared" si="52"/>
        <v>0</v>
      </c>
      <c r="T220" s="82">
        <f t="shared" si="45"/>
        <v>0</v>
      </c>
      <c r="X220" s="82">
        <f t="shared" si="46"/>
        <v>0</v>
      </c>
      <c r="Y220" s="82">
        <f t="shared" si="56"/>
        <v>0</v>
      </c>
      <c r="Z220" s="82">
        <f t="shared" si="48"/>
        <v>0</v>
      </c>
      <c r="AA220" s="82">
        <f t="shared" si="53"/>
        <v>0</v>
      </c>
      <c r="AB220" s="82">
        <f>IF(AA220&gt;=Priser!$H$5,Priser!$I$5,IF(AA220&gt;=Priser!$H$4,Priser!$I$4))</f>
        <v>0</v>
      </c>
      <c r="AC220" s="82">
        <f>AB220*SUMIFS(Priser!$F$4:$F$15,Priser!$A$4:$A$15,$AM220)*Y220</f>
        <v>0</v>
      </c>
      <c r="AD220" s="82">
        <f t="shared" si="54"/>
        <v>0</v>
      </c>
      <c r="AE220" s="82">
        <f>IF(AD220&gt;=Priser!$J$5,Priser!$K$5,IF(AD220&gt;=Priser!$J$4,Priser!$K$4))</f>
        <v>0</v>
      </c>
      <c r="AF220" s="82">
        <f>AE220*SUMIFS(Priser!$F$4:$F$15,Priser!$A$4:$A$15,$AM220)*Z220</f>
        <v>0</v>
      </c>
      <c r="AH220" s="52"/>
      <c r="AJ220" s="82">
        <f>IF(Inmatning!F220="",Inmatning!E220,0)/IF(Inmatning!$F$2=Listor!$B$5,I220,1)</f>
        <v>0</v>
      </c>
      <c r="AK220" s="82">
        <f>Inmatning!F220/IF(Inmatning!$F$2=Listor!$B$5,I220,1)</f>
        <v>0</v>
      </c>
      <c r="AM220" s="74">
        <f t="shared" si="49"/>
        <v>5</v>
      </c>
      <c r="AN220" s="82">
        <f>Indata!$B$8</f>
        <v>0</v>
      </c>
    </row>
    <row r="221" spans="4:40" x14ac:dyDescent="0.25">
      <c r="D221" s="80">
        <f t="shared" si="55"/>
        <v>45416</v>
      </c>
      <c r="E221" s="161"/>
      <c r="F221" s="160"/>
      <c r="G221" s="80"/>
      <c r="H221" s="52">
        <f t="shared" si="50"/>
        <v>0</v>
      </c>
      <c r="I221" s="74">
        <f>24+SUMIFS(Listor!$C$22:$C$23,Listor!$B$22:$B$23,Inmatning!D221)</f>
        <v>24</v>
      </c>
      <c r="J221" s="82">
        <f t="shared" si="42"/>
        <v>0</v>
      </c>
      <c r="L221" s="99"/>
      <c r="M221" s="97"/>
      <c r="N221" s="82">
        <f>L221*SUMIFS(Priser!$F$4:$F$15,Priser!$A$4:$A$15,AM221)</f>
        <v>0</v>
      </c>
      <c r="O221" s="82">
        <f t="shared" si="51"/>
        <v>0</v>
      </c>
      <c r="Q221" s="82">
        <f t="shared" si="43"/>
        <v>0</v>
      </c>
      <c r="R221" s="82">
        <f t="shared" si="44"/>
        <v>0</v>
      </c>
      <c r="S221" s="82">
        <f t="shared" si="52"/>
        <v>0</v>
      </c>
      <c r="T221" s="82">
        <f t="shared" si="45"/>
        <v>0</v>
      </c>
      <c r="X221" s="82">
        <f t="shared" si="46"/>
        <v>0</v>
      </c>
      <c r="Y221" s="82">
        <f t="shared" si="56"/>
        <v>0</v>
      </c>
      <c r="Z221" s="82">
        <f t="shared" si="48"/>
        <v>0</v>
      </c>
      <c r="AA221" s="82">
        <f t="shared" si="53"/>
        <v>0</v>
      </c>
      <c r="AB221" s="82">
        <f>IF(AA221&gt;=Priser!$H$5,Priser!$I$5,IF(AA221&gt;=Priser!$H$4,Priser!$I$4))</f>
        <v>0</v>
      </c>
      <c r="AC221" s="82">
        <f>AB221*SUMIFS(Priser!$F$4:$F$15,Priser!$A$4:$A$15,$AM221)*Y221</f>
        <v>0</v>
      </c>
      <c r="AD221" s="82">
        <f t="shared" si="54"/>
        <v>0</v>
      </c>
      <c r="AE221" s="82">
        <f>IF(AD221&gt;=Priser!$J$5,Priser!$K$5,IF(AD221&gt;=Priser!$J$4,Priser!$K$4))</f>
        <v>0</v>
      </c>
      <c r="AF221" s="82">
        <f>AE221*SUMIFS(Priser!$F$4:$F$15,Priser!$A$4:$A$15,$AM221)*Z221</f>
        <v>0</v>
      </c>
      <c r="AH221" s="52"/>
      <c r="AJ221" s="82">
        <f>IF(Inmatning!F221="",Inmatning!E221,0)/IF(Inmatning!$F$2=Listor!$B$5,I221,1)</f>
        <v>0</v>
      </c>
      <c r="AK221" s="82">
        <f>Inmatning!F221/IF(Inmatning!$F$2=Listor!$B$5,I221,1)</f>
        <v>0</v>
      </c>
      <c r="AM221" s="74">
        <f t="shared" si="49"/>
        <v>5</v>
      </c>
      <c r="AN221" s="82">
        <f>Indata!$B$8</f>
        <v>0</v>
      </c>
    </row>
    <row r="222" spans="4:40" x14ac:dyDescent="0.25">
      <c r="D222" s="80">
        <f t="shared" si="55"/>
        <v>45417</v>
      </c>
      <c r="E222" s="161"/>
      <c r="F222" s="160"/>
      <c r="G222" s="80"/>
      <c r="H222" s="52">
        <f t="shared" si="50"/>
        <v>0</v>
      </c>
      <c r="I222" s="74">
        <f>24+SUMIFS(Listor!$C$22:$C$23,Listor!$B$22:$B$23,Inmatning!D222)</f>
        <v>24</v>
      </c>
      <c r="J222" s="82">
        <f t="shared" si="42"/>
        <v>0</v>
      </c>
      <c r="L222" s="99"/>
      <c r="M222" s="97"/>
      <c r="N222" s="82">
        <f>L222*SUMIFS(Priser!$F$4:$F$15,Priser!$A$4:$A$15,AM222)</f>
        <v>0</v>
      </c>
      <c r="O222" s="82">
        <f t="shared" si="51"/>
        <v>0</v>
      </c>
      <c r="Q222" s="82">
        <f t="shared" si="43"/>
        <v>0</v>
      </c>
      <c r="R222" s="82">
        <f t="shared" si="44"/>
        <v>0</v>
      </c>
      <c r="S222" s="82">
        <f t="shared" si="52"/>
        <v>0</v>
      </c>
      <c r="T222" s="82">
        <f t="shared" si="45"/>
        <v>0</v>
      </c>
      <c r="X222" s="82">
        <f t="shared" si="46"/>
        <v>0</v>
      </c>
      <c r="Y222" s="82">
        <f t="shared" si="56"/>
        <v>0</v>
      </c>
      <c r="Z222" s="82">
        <f t="shared" si="48"/>
        <v>0</v>
      </c>
      <c r="AA222" s="82">
        <f t="shared" si="53"/>
        <v>0</v>
      </c>
      <c r="AB222" s="82">
        <f>IF(AA222&gt;=Priser!$H$5,Priser!$I$5,IF(AA222&gt;=Priser!$H$4,Priser!$I$4))</f>
        <v>0</v>
      </c>
      <c r="AC222" s="82">
        <f>AB222*SUMIFS(Priser!$F$4:$F$15,Priser!$A$4:$A$15,$AM222)*Y222</f>
        <v>0</v>
      </c>
      <c r="AD222" s="82">
        <f t="shared" si="54"/>
        <v>0</v>
      </c>
      <c r="AE222" s="82">
        <f>IF(AD222&gt;=Priser!$J$5,Priser!$K$5,IF(AD222&gt;=Priser!$J$4,Priser!$K$4))</f>
        <v>0</v>
      </c>
      <c r="AF222" s="82">
        <f>AE222*SUMIFS(Priser!$F$4:$F$15,Priser!$A$4:$A$15,$AM222)*Z222</f>
        <v>0</v>
      </c>
      <c r="AH222" s="52"/>
      <c r="AJ222" s="82">
        <f>IF(Inmatning!F222="",Inmatning!E222,0)/IF(Inmatning!$F$2=Listor!$B$5,I222,1)</f>
        <v>0</v>
      </c>
      <c r="AK222" s="82">
        <f>Inmatning!F222/IF(Inmatning!$F$2=Listor!$B$5,I222,1)</f>
        <v>0</v>
      </c>
      <c r="AM222" s="74">
        <f t="shared" si="49"/>
        <v>5</v>
      </c>
      <c r="AN222" s="82">
        <f>Indata!$B$8</f>
        <v>0</v>
      </c>
    </row>
    <row r="223" spans="4:40" x14ac:dyDescent="0.25">
      <c r="D223" s="80">
        <f t="shared" si="55"/>
        <v>45418</v>
      </c>
      <c r="E223" s="161"/>
      <c r="F223" s="160"/>
      <c r="G223" s="80"/>
      <c r="H223" s="52">
        <f t="shared" si="50"/>
        <v>0</v>
      </c>
      <c r="I223" s="74">
        <f>24+SUMIFS(Listor!$C$22:$C$23,Listor!$B$22:$B$23,Inmatning!D223)</f>
        <v>24</v>
      </c>
      <c r="J223" s="82">
        <f t="shared" si="42"/>
        <v>0</v>
      </c>
      <c r="L223" s="99"/>
      <c r="M223" s="97"/>
      <c r="N223" s="82">
        <f>L223*SUMIFS(Priser!$F$4:$F$15,Priser!$A$4:$A$15,AM223)</f>
        <v>0</v>
      </c>
      <c r="O223" s="82">
        <f t="shared" si="51"/>
        <v>0</v>
      </c>
      <c r="Q223" s="82">
        <f t="shared" si="43"/>
        <v>0</v>
      </c>
      <c r="R223" s="82">
        <f t="shared" si="44"/>
        <v>0</v>
      </c>
      <c r="S223" s="82">
        <f t="shared" si="52"/>
        <v>0</v>
      </c>
      <c r="T223" s="82">
        <f t="shared" si="45"/>
        <v>0</v>
      </c>
      <c r="X223" s="82">
        <f t="shared" si="46"/>
        <v>0</v>
      </c>
      <c r="Y223" s="82">
        <f t="shared" si="56"/>
        <v>0</v>
      </c>
      <c r="Z223" s="82">
        <f t="shared" si="48"/>
        <v>0</v>
      </c>
      <c r="AA223" s="82">
        <f t="shared" si="53"/>
        <v>0</v>
      </c>
      <c r="AB223" s="82">
        <f>IF(AA223&gt;=Priser!$H$5,Priser!$I$5,IF(AA223&gt;=Priser!$H$4,Priser!$I$4))</f>
        <v>0</v>
      </c>
      <c r="AC223" s="82">
        <f>AB223*SUMIFS(Priser!$F$4:$F$15,Priser!$A$4:$A$15,$AM223)*Y223</f>
        <v>0</v>
      </c>
      <c r="AD223" s="82">
        <f t="shared" si="54"/>
        <v>0</v>
      </c>
      <c r="AE223" s="82">
        <f>IF(AD223&gt;=Priser!$J$5,Priser!$K$5,IF(AD223&gt;=Priser!$J$4,Priser!$K$4))</f>
        <v>0</v>
      </c>
      <c r="AF223" s="82">
        <f>AE223*SUMIFS(Priser!$F$4:$F$15,Priser!$A$4:$A$15,$AM223)*Z223</f>
        <v>0</v>
      </c>
      <c r="AH223" s="52"/>
      <c r="AJ223" s="82">
        <f>IF(Inmatning!F223="",Inmatning!E223,0)/IF(Inmatning!$F$2=Listor!$B$5,I223,1)</f>
        <v>0</v>
      </c>
      <c r="AK223" s="82">
        <f>Inmatning!F223/IF(Inmatning!$F$2=Listor!$B$5,I223,1)</f>
        <v>0</v>
      </c>
      <c r="AM223" s="74">
        <f t="shared" si="49"/>
        <v>5</v>
      </c>
      <c r="AN223" s="82">
        <f>Indata!$B$8</f>
        <v>0</v>
      </c>
    </row>
    <row r="224" spans="4:40" x14ac:dyDescent="0.25">
      <c r="D224" s="80">
        <f t="shared" si="55"/>
        <v>45419</v>
      </c>
      <c r="E224" s="161"/>
      <c r="F224" s="160"/>
      <c r="G224" s="80"/>
      <c r="H224" s="52">
        <f t="shared" si="50"/>
        <v>0</v>
      </c>
      <c r="I224" s="74">
        <f>24+SUMIFS(Listor!$C$22:$C$23,Listor!$B$22:$B$23,Inmatning!D224)</f>
        <v>24</v>
      </c>
      <c r="J224" s="82">
        <f t="shared" si="42"/>
        <v>0</v>
      </c>
      <c r="L224" s="99"/>
      <c r="M224" s="97"/>
      <c r="N224" s="82">
        <f>L224*SUMIFS(Priser!$F$4:$F$15,Priser!$A$4:$A$15,AM224)</f>
        <v>0</v>
      </c>
      <c r="O224" s="82">
        <f t="shared" si="51"/>
        <v>0</v>
      </c>
      <c r="Q224" s="82">
        <f t="shared" si="43"/>
        <v>0</v>
      </c>
      <c r="R224" s="82">
        <f t="shared" si="44"/>
        <v>0</v>
      </c>
      <c r="S224" s="82">
        <f t="shared" si="52"/>
        <v>0</v>
      </c>
      <c r="T224" s="82">
        <f t="shared" si="45"/>
        <v>0</v>
      </c>
      <c r="X224" s="82">
        <f t="shared" si="46"/>
        <v>0</v>
      </c>
      <c r="Y224" s="82">
        <f t="shared" si="56"/>
        <v>0</v>
      </c>
      <c r="Z224" s="82">
        <f t="shared" si="48"/>
        <v>0</v>
      </c>
      <c r="AA224" s="82">
        <f t="shared" si="53"/>
        <v>0</v>
      </c>
      <c r="AB224" s="82">
        <f>IF(AA224&gt;=Priser!$H$5,Priser!$I$5,IF(AA224&gt;=Priser!$H$4,Priser!$I$4))</f>
        <v>0</v>
      </c>
      <c r="AC224" s="82">
        <f>AB224*SUMIFS(Priser!$F$4:$F$15,Priser!$A$4:$A$15,$AM224)*Y224</f>
        <v>0</v>
      </c>
      <c r="AD224" s="82">
        <f t="shared" si="54"/>
        <v>0</v>
      </c>
      <c r="AE224" s="82">
        <f>IF(AD224&gt;=Priser!$J$5,Priser!$K$5,IF(AD224&gt;=Priser!$J$4,Priser!$K$4))</f>
        <v>0</v>
      </c>
      <c r="AF224" s="82">
        <f>AE224*SUMIFS(Priser!$F$4:$F$15,Priser!$A$4:$A$15,$AM224)*Z224</f>
        <v>0</v>
      </c>
      <c r="AH224" s="52"/>
      <c r="AJ224" s="82">
        <f>IF(Inmatning!F224="",Inmatning!E224,0)/IF(Inmatning!$F$2=Listor!$B$5,I224,1)</f>
        <v>0</v>
      </c>
      <c r="AK224" s="82">
        <f>Inmatning!F224/IF(Inmatning!$F$2=Listor!$B$5,I224,1)</f>
        <v>0</v>
      </c>
      <c r="AM224" s="74">
        <f t="shared" si="49"/>
        <v>5</v>
      </c>
      <c r="AN224" s="82">
        <f>Indata!$B$8</f>
        <v>0</v>
      </c>
    </row>
    <row r="225" spans="4:40" x14ac:dyDescent="0.25">
      <c r="D225" s="80">
        <f t="shared" si="55"/>
        <v>45420</v>
      </c>
      <c r="E225" s="161"/>
      <c r="F225" s="160"/>
      <c r="G225" s="80"/>
      <c r="H225" s="52">
        <f t="shared" si="50"/>
        <v>0</v>
      </c>
      <c r="I225" s="74">
        <f>24+SUMIFS(Listor!$C$22:$C$23,Listor!$B$22:$B$23,Inmatning!D225)</f>
        <v>24</v>
      </c>
      <c r="J225" s="82">
        <f t="shared" si="42"/>
        <v>0</v>
      </c>
      <c r="L225" s="99"/>
      <c r="M225" s="97"/>
      <c r="N225" s="82">
        <f>L225*SUMIFS(Priser!$F$4:$F$15,Priser!$A$4:$A$15,AM225)</f>
        <v>0</v>
      </c>
      <c r="O225" s="82">
        <f t="shared" si="51"/>
        <v>0</v>
      </c>
      <c r="Q225" s="82">
        <f t="shared" si="43"/>
        <v>0</v>
      </c>
      <c r="R225" s="82">
        <f t="shared" si="44"/>
        <v>0</v>
      </c>
      <c r="S225" s="82">
        <f t="shared" si="52"/>
        <v>0</v>
      </c>
      <c r="T225" s="82">
        <f t="shared" si="45"/>
        <v>0</v>
      </c>
      <c r="X225" s="82">
        <f t="shared" si="46"/>
        <v>0</v>
      </c>
      <c r="Y225" s="82">
        <f t="shared" si="56"/>
        <v>0</v>
      </c>
      <c r="Z225" s="82">
        <f t="shared" si="48"/>
        <v>0</v>
      </c>
      <c r="AA225" s="82">
        <f t="shared" si="53"/>
        <v>0</v>
      </c>
      <c r="AB225" s="82">
        <f>IF(AA225&gt;=Priser!$H$5,Priser!$I$5,IF(AA225&gt;=Priser!$H$4,Priser!$I$4))</f>
        <v>0</v>
      </c>
      <c r="AC225" s="82">
        <f>AB225*SUMIFS(Priser!$F$4:$F$15,Priser!$A$4:$A$15,$AM225)*Y225</f>
        <v>0</v>
      </c>
      <c r="AD225" s="82">
        <f t="shared" si="54"/>
        <v>0</v>
      </c>
      <c r="AE225" s="82">
        <f>IF(AD225&gt;=Priser!$J$5,Priser!$K$5,IF(AD225&gt;=Priser!$J$4,Priser!$K$4))</f>
        <v>0</v>
      </c>
      <c r="AF225" s="82">
        <f>AE225*SUMIFS(Priser!$F$4:$F$15,Priser!$A$4:$A$15,$AM225)*Z225</f>
        <v>0</v>
      </c>
      <c r="AH225" s="52"/>
      <c r="AJ225" s="82">
        <f>IF(Inmatning!F225="",Inmatning!E225,0)/IF(Inmatning!$F$2=Listor!$B$5,I225,1)</f>
        <v>0</v>
      </c>
      <c r="AK225" s="82">
        <f>Inmatning!F225/IF(Inmatning!$F$2=Listor!$B$5,I225,1)</f>
        <v>0</v>
      </c>
      <c r="AM225" s="74">
        <f t="shared" si="49"/>
        <v>5</v>
      </c>
      <c r="AN225" s="82">
        <f>Indata!$B$8</f>
        <v>0</v>
      </c>
    </row>
    <row r="226" spans="4:40" x14ac:dyDescent="0.25">
      <c r="D226" s="80">
        <f t="shared" si="55"/>
        <v>45421</v>
      </c>
      <c r="E226" s="161"/>
      <c r="F226" s="160"/>
      <c r="G226" s="80"/>
      <c r="H226" s="52">
        <f t="shared" si="50"/>
        <v>0</v>
      </c>
      <c r="I226" s="74">
        <f>24+SUMIFS(Listor!$C$22:$C$23,Listor!$B$22:$B$23,Inmatning!D226)</f>
        <v>24</v>
      </c>
      <c r="J226" s="82">
        <f t="shared" si="42"/>
        <v>0</v>
      </c>
      <c r="L226" s="99"/>
      <c r="M226" s="97"/>
      <c r="N226" s="82">
        <f>L226*SUMIFS(Priser!$F$4:$F$15,Priser!$A$4:$A$15,AM226)</f>
        <v>0</v>
      </c>
      <c r="O226" s="82">
        <f t="shared" si="51"/>
        <v>0</v>
      </c>
      <c r="Q226" s="82">
        <f t="shared" si="43"/>
        <v>0</v>
      </c>
      <c r="R226" s="82">
        <f t="shared" si="44"/>
        <v>0</v>
      </c>
      <c r="S226" s="82">
        <f t="shared" si="52"/>
        <v>0</v>
      </c>
      <c r="T226" s="82">
        <f t="shared" si="45"/>
        <v>0</v>
      </c>
      <c r="X226" s="82">
        <f t="shared" si="46"/>
        <v>0</v>
      </c>
      <c r="Y226" s="82">
        <f t="shared" si="56"/>
        <v>0</v>
      </c>
      <c r="Z226" s="82">
        <f t="shared" si="48"/>
        <v>0</v>
      </c>
      <c r="AA226" s="82">
        <f t="shared" si="53"/>
        <v>0</v>
      </c>
      <c r="AB226" s="82">
        <f>IF(AA226&gt;=Priser!$H$5,Priser!$I$5,IF(AA226&gt;=Priser!$H$4,Priser!$I$4))</f>
        <v>0</v>
      </c>
      <c r="AC226" s="82">
        <f>AB226*SUMIFS(Priser!$F$4:$F$15,Priser!$A$4:$A$15,$AM226)*Y226</f>
        <v>0</v>
      </c>
      <c r="AD226" s="82">
        <f t="shared" si="54"/>
        <v>0</v>
      </c>
      <c r="AE226" s="82">
        <f>IF(AD226&gt;=Priser!$J$5,Priser!$K$5,IF(AD226&gt;=Priser!$J$4,Priser!$K$4))</f>
        <v>0</v>
      </c>
      <c r="AF226" s="82">
        <f>AE226*SUMIFS(Priser!$F$4:$F$15,Priser!$A$4:$A$15,$AM226)*Z226</f>
        <v>0</v>
      </c>
      <c r="AH226" s="52"/>
      <c r="AJ226" s="82">
        <f>IF(Inmatning!F226="",Inmatning!E226,0)/IF(Inmatning!$F$2=Listor!$B$5,I226,1)</f>
        <v>0</v>
      </c>
      <c r="AK226" s="82">
        <f>Inmatning!F226/IF(Inmatning!$F$2=Listor!$B$5,I226,1)</f>
        <v>0</v>
      </c>
      <c r="AM226" s="74">
        <f t="shared" si="49"/>
        <v>5</v>
      </c>
      <c r="AN226" s="82">
        <f>Indata!$B$8</f>
        <v>0</v>
      </c>
    </row>
    <row r="227" spans="4:40" x14ac:dyDescent="0.25">
      <c r="D227" s="80">
        <f t="shared" si="55"/>
        <v>45422</v>
      </c>
      <c r="E227" s="161"/>
      <c r="F227" s="160"/>
      <c r="G227" s="80"/>
      <c r="H227" s="52">
        <f t="shared" si="50"/>
        <v>0</v>
      </c>
      <c r="I227" s="74">
        <f>24+SUMIFS(Listor!$C$22:$C$23,Listor!$B$22:$B$23,Inmatning!D227)</f>
        <v>24</v>
      </c>
      <c r="J227" s="82">
        <f t="shared" si="42"/>
        <v>0</v>
      </c>
      <c r="L227" s="99"/>
      <c r="M227" s="97"/>
      <c r="N227" s="82">
        <f>L227*SUMIFS(Priser!$F$4:$F$15,Priser!$A$4:$A$15,AM227)</f>
        <v>0</v>
      </c>
      <c r="O227" s="82">
        <f t="shared" si="51"/>
        <v>0</v>
      </c>
      <c r="Q227" s="82">
        <f t="shared" si="43"/>
        <v>0</v>
      </c>
      <c r="R227" s="82">
        <f t="shared" si="44"/>
        <v>0</v>
      </c>
      <c r="S227" s="82">
        <f t="shared" si="52"/>
        <v>0</v>
      </c>
      <c r="T227" s="82">
        <f t="shared" si="45"/>
        <v>0</v>
      </c>
      <c r="X227" s="82">
        <f t="shared" si="46"/>
        <v>0</v>
      </c>
      <c r="Y227" s="82">
        <f t="shared" si="56"/>
        <v>0</v>
      </c>
      <c r="Z227" s="82">
        <f t="shared" si="48"/>
        <v>0</v>
      </c>
      <c r="AA227" s="82">
        <f t="shared" si="53"/>
        <v>0</v>
      </c>
      <c r="AB227" s="82">
        <f>IF(AA227&gt;=Priser!$H$5,Priser!$I$5,IF(AA227&gt;=Priser!$H$4,Priser!$I$4))</f>
        <v>0</v>
      </c>
      <c r="AC227" s="82">
        <f>AB227*SUMIFS(Priser!$F$4:$F$15,Priser!$A$4:$A$15,$AM227)*Y227</f>
        <v>0</v>
      </c>
      <c r="AD227" s="82">
        <f t="shared" si="54"/>
        <v>0</v>
      </c>
      <c r="AE227" s="82">
        <f>IF(AD227&gt;=Priser!$J$5,Priser!$K$5,IF(AD227&gt;=Priser!$J$4,Priser!$K$4))</f>
        <v>0</v>
      </c>
      <c r="AF227" s="82">
        <f>AE227*SUMIFS(Priser!$F$4:$F$15,Priser!$A$4:$A$15,$AM227)*Z227</f>
        <v>0</v>
      </c>
      <c r="AH227" s="52"/>
      <c r="AJ227" s="82">
        <f>IF(Inmatning!F227="",Inmatning!E227,0)/IF(Inmatning!$F$2=Listor!$B$5,I227,1)</f>
        <v>0</v>
      </c>
      <c r="AK227" s="82">
        <f>Inmatning!F227/IF(Inmatning!$F$2=Listor!$B$5,I227,1)</f>
        <v>0</v>
      </c>
      <c r="AM227" s="74">
        <f t="shared" si="49"/>
        <v>5</v>
      </c>
      <c r="AN227" s="82">
        <f>Indata!$B$8</f>
        <v>0</v>
      </c>
    </row>
    <row r="228" spans="4:40" x14ac:dyDescent="0.25">
      <c r="D228" s="80">
        <f t="shared" si="55"/>
        <v>45423</v>
      </c>
      <c r="E228" s="161"/>
      <c r="F228" s="160"/>
      <c r="G228" s="80"/>
      <c r="H228" s="52">
        <f t="shared" si="50"/>
        <v>0</v>
      </c>
      <c r="I228" s="74">
        <f>24+SUMIFS(Listor!$C$22:$C$23,Listor!$B$22:$B$23,Inmatning!D228)</f>
        <v>24</v>
      </c>
      <c r="J228" s="82">
        <f t="shared" si="42"/>
        <v>0</v>
      </c>
      <c r="L228" s="99"/>
      <c r="M228" s="97"/>
      <c r="N228" s="82">
        <f>L228*SUMIFS(Priser!$F$4:$F$15,Priser!$A$4:$A$15,AM228)</f>
        <v>0</v>
      </c>
      <c r="O228" s="82">
        <f t="shared" si="51"/>
        <v>0</v>
      </c>
      <c r="Q228" s="82">
        <f t="shared" si="43"/>
        <v>0</v>
      </c>
      <c r="R228" s="82">
        <f t="shared" si="44"/>
        <v>0</v>
      </c>
      <c r="S228" s="82">
        <f t="shared" si="52"/>
        <v>0</v>
      </c>
      <c r="T228" s="82">
        <f t="shared" si="45"/>
        <v>0</v>
      </c>
      <c r="X228" s="82">
        <f t="shared" si="46"/>
        <v>0</v>
      </c>
      <c r="Y228" s="82">
        <f t="shared" si="56"/>
        <v>0</v>
      </c>
      <c r="Z228" s="82">
        <f t="shared" si="48"/>
        <v>0</v>
      </c>
      <c r="AA228" s="82">
        <f t="shared" si="53"/>
        <v>0</v>
      </c>
      <c r="AB228" s="82">
        <f>IF(AA228&gt;=Priser!$H$5,Priser!$I$5,IF(AA228&gt;=Priser!$H$4,Priser!$I$4))</f>
        <v>0</v>
      </c>
      <c r="AC228" s="82">
        <f>AB228*SUMIFS(Priser!$F$4:$F$15,Priser!$A$4:$A$15,$AM228)*Y228</f>
        <v>0</v>
      </c>
      <c r="AD228" s="82">
        <f t="shared" si="54"/>
        <v>0</v>
      </c>
      <c r="AE228" s="82">
        <f>IF(AD228&gt;=Priser!$J$5,Priser!$K$5,IF(AD228&gt;=Priser!$J$4,Priser!$K$4))</f>
        <v>0</v>
      </c>
      <c r="AF228" s="82">
        <f>AE228*SUMIFS(Priser!$F$4:$F$15,Priser!$A$4:$A$15,$AM228)*Z228</f>
        <v>0</v>
      </c>
      <c r="AH228" s="52"/>
      <c r="AJ228" s="82">
        <f>IF(Inmatning!F228="",Inmatning!E228,0)/IF(Inmatning!$F$2=Listor!$B$5,I228,1)</f>
        <v>0</v>
      </c>
      <c r="AK228" s="82">
        <f>Inmatning!F228/IF(Inmatning!$F$2=Listor!$B$5,I228,1)</f>
        <v>0</v>
      </c>
      <c r="AM228" s="74">
        <f t="shared" si="49"/>
        <v>5</v>
      </c>
      <c r="AN228" s="82">
        <f>Indata!$B$8</f>
        <v>0</v>
      </c>
    </row>
    <row r="229" spans="4:40" x14ac:dyDescent="0.25">
      <c r="D229" s="80">
        <f t="shared" si="55"/>
        <v>45424</v>
      </c>
      <c r="E229" s="161"/>
      <c r="F229" s="160"/>
      <c r="G229" s="80"/>
      <c r="H229" s="52">
        <f t="shared" si="50"/>
        <v>0</v>
      </c>
      <c r="I229" s="74">
        <f>24+SUMIFS(Listor!$C$22:$C$23,Listor!$B$22:$B$23,Inmatning!D229)</f>
        <v>24</v>
      </c>
      <c r="J229" s="82">
        <f t="shared" si="42"/>
        <v>0</v>
      </c>
      <c r="L229" s="99"/>
      <c r="M229" s="97"/>
      <c r="N229" s="82">
        <f>L229*SUMIFS(Priser!$F$4:$F$15,Priser!$A$4:$A$15,AM229)</f>
        <v>0</v>
      </c>
      <c r="O229" s="82">
        <f t="shared" si="51"/>
        <v>0</v>
      </c>
      <c r="Q229" s="82">
        <f t="shared" si="43"/>
        <v>0</v>
      </c>
      <c r="R229" s="82">
        <f t="shared" si="44"/>
        <v>0</v>
      </c>
      <c r="S229" s="82">
        <f t="shared" si="52"/>
        <v>0</v>
      </c>
      <c r="T229" s="82">
        <f t="shared" si="45"/>
        <v>0</v>
      </c>
      <c r="X229" s="82">
        <f t="shared" si="46"/>
        <v>0</v>
      </c>
      <c r="Y229" s="82">
        <f t="shared" si="56"/>
        <v>0</v>
      </c>
      <c r="Z229" s="82">
        <f t="shared" si="48"/>
        <v>0</v>
      </c>
      <c r="AA229" s="82">
        <f t="shared" si="53"/>
        <v>0</v>
      </c>
      <c r="AB229" s="82">
        <f>IF(AA229&gt;=Priser!$H$5,Priser!$I$5,IF(AA229&gt;=Priser!$H$4,Priser!$I$4))</f>
        <v>0</v>
      </c>
      <c r="AC229" s="82">
        <f>AB229*SUMIFS(Priser!$F$4:$F$15,Priser!$A$4:$A$15,$AM229)*Y229</f>
        <v>0</v>
      </c>
      <c r="AD229" s="82">
        <f t="shared" si="54"/>
        <v>0</v>
      </c>
      <c r="AE229" s="82">
        <f>IF(AD229&gt;=Priser!$J$5,Priser!$K$5,IF(AD229&gt;=Priser!$J$4,Priser!$K$4))</f>
        <v>0</v>
      </c>
      <c r="AF229" s="82">
        <f>AE229*SUMIFS(Priser!$F$4:$F$15,Priser!$A$4:$A$15,$AM229)*Z229</f>
        <v>0</v>
      </c>
      <c r="AH229" s="52"/>
      <c r="AJ229" s="82">
        <f>IF(Inmatning!F229="",Inmatning!E229,0)/IF(Inmatning!$F$2=Listor!$B$5,I229,1)</f>
        <v>0</v>
      </c>
      <c r="AK229" s="82">
        <f>Inmatning!F229/IF(Inmatning!$F$2=Listor!$B$5,I229,1)</f>
        <v>0</v>
      </c>
      <c r="AM229" s="74">
        <f t="shared" si="49"/>
        <v>5</v>
      </c>
      <c r="AN229" s="82">
        <f>Indata!$B$8</f>
        <v>0</v>
      </c>
    </row>
    <row r="230" spans="4:40" x14ac:dyDescent="0.25">
      <c r="D230" s="80">
        <f t="shared" si="55"/>
        <v>45425</v>
      </c>
      <c r="E230" s="161"/>
      <c r="F230" s="160"/>
      <c r="G230" s="80"/>
      <c r="H230" s="52">
        <f t="shared" si="50"/>
        <v>0</v>
      </c>
      <c r="I230" s="74">
        <f>24+SUMIFS(Listor!$C$22:$C$23,Listor!$B$22:$B$23,Inmatning!D230)</f>
        <v>24</v>
      </c>
      <c r="J230" s="82">
        <f t="shared" si="42"/>
        <v>0</v>
      </c>
      <c r="L230" s="99"/>
      <c r="M230" s="97"/>
      <c r="N230" s="82">
        <f>L230*SUMIFS(Priser!$F$4:$F$15,Priser!$A$4:$A$15,AM230)</f>
        <v>0</v>
      </c>
      <c r="O230" s="82">
        <f t="shared" si="51"/>
        <v>0</v>
      </c>
      <c r="Q230" s="82">
        <f t="shared" si="43"/>
        <v>0</v>
      </c>
      <c r="R230" s="82">
        <f t="shared" si="44"/>
        <v>0</v>
      </c>
      <c r="S230" s="82">
        <f t="shared" si="52"/>
        <v>0</v>
      </c>
      <c r="T230" s="82">
        <f t="shared" si="45"/>
        <v>0</v>
      </c>
      <c r="X230" s="82">
        <f t="shared" si="46"/>
        <v>0</v>
      </c>
      <c r="Y230" s="82">
        <f t="shared" si="56"/>
        <v>0</v>
      </c>
      <c r="Z230" s="82">
        <f t="shared" si="48"/>
        <v>0</v>
      </c>
      <c r="AA230" s="82">
        <f t="shared" si="53"/>
        <v>0</v>
      </c>
      <c r="AB230" s="82">
        <f>IF(AA230&gt;=Priser!$H$5,Priser!$I$5,IF(AA230&gt;=Priser!$H$4,Priser!$I$4))</f>
        <v>0</v>
      </c>
      <c r="AC230" s="82">
        <f>AB230*SUMIFS(Priser!$F$4:$F$15,Priser!$A$4:$A$15,$AM230)*Y230</f>
        <v>0</v>
      </c>
      <c r="AD230" s="82">
        <f t="shared" si="54"/>
        <v>0</v>
      </c>
      <c r="AE230" s="82">
        <f>IF(AD230&gt;=Priser!$J$5,Priser!$K$5,IF(AD230&gt;=Priser!$J$4,Priser!$K$4))</f>
        <v>0</v>
      </c>
      <c r="AF230" s="82">
        <f>AE230*SUMIFS(Priser!$F$4:$F$15,Priser!$A$4:$A$15,$AM230)*Z230</f>
        <v>0</v>
      </c>
      <c r="AH230" s="52"/>
      <c r="AJ230" s="82">
        <f>IF(Inmatning!F230="",Inmatning!E230,0)/IF(Inmatning!$F$2=Listor!$B$5,I230,1)</f>
        <v>0</v>
      </c>
      <c r="AK230" s="82">
        <f>Inmatning!F230/IF(Inmatning!$F$2=Listor!$B$5,I230,1)</f>
        <v>0</v>
      </c>
      <c r="AM230" s="74">
        <f t="shared" si="49"/>
        <v>5</v>
      </c>
      <c r="AN230" s="82">
        <f>Indata!$B$8</f>
        <v>0</v>
      </c>
    </row>
    <row r="231" spans="4:40" x14ac:dyDescent="0.25">
      <c r="D231" s="80">
        <f t="shared" si="55"/>
        <v>45426</v>
      </c>
      <c r="E231" s="161"/>
      <c r="F231" s="160"/>
      <c r="G231" s="80"/>
      <c r="H231" s="52">
        <f t="shared" si="50"/>
        <v>0</v>
      </c>
      <c r="I231" s="74">
        <f>24+SUMIFS(Listor!$C$22:$C$23,Listor!$B$22:$B$23,Inmatning!D231)</f>
        <v>24</v>
      </c>
      <c r="J231" s="82">
        <f t="shared" si="42"/>
        <v>0</v>
      </c>
      <c r="L231" s="99"/>
      <c r="M231" s="97"/>
      <c r="N231" s="82">
        <f>L231*SUMIFS(Priser!$F$4:$F$15,Priser!$A$4:$A$15,AM231)</f>
        <v>0</v>
      </c>
      <c r="O231" s="82">
        <f t="shared" si="51"/>
        <v>0</v>
      </c>
      <c r="Q231" s="82">
        <f t="shared" si="43"/>
        <v>0</v>
      </c>
      <c r="R231" s="82">
        <f t="shared" si="44"/>
        <v>0</v>
      </c>
      <c r="S231" s="82">
        <f t="shared" si="52"/>
        <v>0</v>
      </c>
      <c r="T231" s="82">
        <f t="shared" si="45"/>
        <v>0</v>
      </c>
      <c r="X231" s="82">
        <f t="shared" si="46"/>
        <v>0</v>
      </c>
      <c r="Y231" s="82">
        <f t="shared" si="56"/>
        <v>0</v>
      </c>
      <c r="Z231" s="82">
        <f t="shared" si="48"/>
        <v>0</v>
      </c>
      <c r="AA231" s="82">
        <f t="shared" si="53"/>
        <v>0</v>
      </c>
      <c r="AB231" s="82">
        <f>IF(AA231&gt;=Priser!$H$5,Priser!$I$5,IF(AA231&gt;=Priser!$H$4,Priser!$I$4))</f>
        <v>0</v>
      </c>
      <c r="AC231" s="82">
        <f>AB231*SUMIFS(Priser!$F$4:$F$15,Priser!$A$4:$A$15,$AM231)*Y231</f>
        <v>0</v>
      </c>
      <c r="AD231" s="82">
        <f t="shared" si="54"/>
        <v>0</v>
      </c>
      <c r="AE231" s="82">
        <f>IF(AD231&gt;=Priser!$J$5,Priser!$K$5,IF(AD231&gt;=Priser!$J$4,Priser!$K$4))</f>
        <v>0</v>
      </c>
      <c r="AF231" s="82">
        <f>AE231*SUMIFS(Priser!$F$4:$F$15,Priser!$A$4:$A$15,$AM231)*Z231</f>
        <v>0</v>
      </c>
      <c r="AH231" s="52"/>
      <c r="AJ231" s="82">
        <f>IF(Inmatning!F231="",Inmatning!E231,0)/IF(Inmatning!$F$2=Listor!$B$5,I231,1)</f>
        <v>0</v>
      </c>
      <c r="AK231" s="82">
        <f>Inmatning!F231/IF(Inmatning!$F$2=Listor!$B$5,I231,1)</f>
        <v>0</v>
      </c>
      <c r="AM231" s="74">
        <f t="shared" si="49"/>
        <v>5</v>
      </c>
      <c r="AN231" s="82">
        <f>Indata!$B$8</f>
        <v>0</v>
      </c>
    </row>
    <row r="232" spans="4:40" x14ac:dyDescent="0.25">
      <c r="D232" s="80">
        <f t="shared" si="55"/>
        <v>45427</v>
      </c>
      <c r="E232" s="161"/>
      <c r="F232" s="160"/>
      <c r="G232" s="80"/>
      <c r="H232" s="52">
        <f t="shared" si="50"/>
        <v>0</v>
      </c>
      <c r="I232" s="74">
        <f>24+SUMIFS(Listor!$C$22:$C$23,Listor!$B$22:$B$23,Inmatning!D232)</f>
        <v>24</v>
      </c>
      <c r="J232" s="82">
        <f t="shared" si="42"/>
        <v>0</v>
      </c>
      <c r="L232" s="99"/>
      <c r="M232" s="97"/>
      <c r="N232" s="82">
        <f>L232*SUMIFS(Priser!$F$4:$F$15,Priser!$A$4:$A$15,AM232)</f>
        <v>0</v>
      </c>
      <c r="O232" s="82">
        <f t="shared" si="51"/>
        <v>0</v>
      </c>
      <c r="Q232" s="82">
        <f t="shared" si="43"/>
        <v>0</v>
      </c>
      <c r="R232" s="82">
        <f t="shared" si="44"/>
        <v>0</v>
      </c>
      <c r="S232" s="82">
        <f t="shared" si="52"/>
        <v>0</v>
      </c>
      <c r="T232" s="82">
        <f t="shared" si="45"/>
        <v>0</v>
      </c>
      <c r="X232" s="82">
        <f t="shared" si="46"/>
        <v>0</v>
      </c>
      <c r="Y232" s="82">
        <f t="shared" si="56"/>
        <v>0</v>
      </c>
      <c r="Z232" s="82">
        <f t="shared" si="48"/>
        <v>0</v>
      </c>
      <c r="AA232" s="82">
        <f t="shared" si="53"/>
        <v>0</v>
      </c>
      <c r="AB232" s="82">
        <f>IF(AA232&gt;=Priser!$H$5,Priser!$I$5,IF(AA232&gt;=Priser!$H$4,Priser!$I$4))</f>
        <v>0</v>
      </c>
      <c r="AC232" s="82">
        <f>AB232*SUMIFS(Priser!$F$4:$F$15,Priser!$A$4:$A$15,$AM232)*Y232</f>
        <v>0</v>
      </c>
      <c r="AD232" s="82">
        <f t="shared" si="54"/>
        <v>0</v>
      </c>
      <c r="AE232" s="82">
        <f>IF(AD232&gt;=Priser!$J$5,Priser!$K$5,IF(AD232&gt;=Priser!$J$4,Priser!$K$4))</f>
        <v>0</v>
      </c>
      <c r="AF232" s="82">
        <f>AE232*SUMIFS(Priser!$F$4:$F$15,Priser!$A$4:$A$15,$AM232)*Z232</f>
        <v>0</v>
      </c>
      <c r="AH232" s="52"/>
      <c r="AJ232" s="82">
        <f>IF(Inmatning!F232="",Inmatning!E232,0)/IF(Inmatning!$F$2=Listor!$B$5,I232,1)</f>
        <v>0</v>
      </c>
      <c r="AK232" s="82">
        <f>Inmatning!F232/IF(Inmatning!$F$2=Listor!$B$5,I232,1)</f>
        <v>0</v>
      </c>
      <c r="AM232" s="74">
        <f t="shared" si="49"/>
        <v>5</v>
      </c>
      <c r="AN232" s="82">
        <f>Indata!$B$8</f>
        <v>0</v>
      </c>
    </row>
    <row r="233" spans="4:40" x14ac:dyDescent="0.25">
      <c r="D233" s="80">
        <f t="shared" si="55"/>
        <v>45428</v>
      </c>
      <c r="E233" s="161"/>
      <c r="F233" s="160"/>
      <c r="G233" s="80"/>
      <c r="H233" s="52">
        <f t="shared" si="50"/>
        <v>0</v>
      </c>
      <c r="I233" s="74">
        <f>24+SUMIFS(Listor!$C$22:$C$23,Listor!$B$22:$B$23,Inmatning!D233)</f>
        <v>24</v>
      </c>
      <c r="J233" s="82">
        <f t="shared" si="42"/>
        <v>0</v>
      </c>
      <c r="L233" s="99"/>
      <c r="M233" s="97"/>
      <c r="N233" s="82">
        <f>L233*SUMIFS(Priser!$F$4:$F$15,Priser!$A$4:$A$15,AM233)</f>
        <v>0</v>
      </c>
      <c r="O233" s="82">
        <f t="shared" si="51"/>
        <v>0</v>
      </c>
      <c r="Q233" s="82">
        <f t="shared" si="43"/>
        <v>0</v>
      </c>
      <c r="R233" s="82">
        <f t="shared" si="44"/>
        <v>0</v>
      </c>
      <c r="S233" s="82">
        <f t="shared" si="52"/>
        <v>0</v>
      </c>
      <c r="T233" s="82">
        <f t="shared" si="45"/>
        <v>0</v>
      </c>
      <c r="X233" s="82">
        <f t="shared" si="46"/>
        <v>0</v>
      </c>
      <c r="Y233" s="82">
        <f t="shared" si="56"/>
        <v>0</v>
      </c>
      <c r="Z233" s="82">
        <f t="shared" si="48"/>
        <v>0</v>
      </c>
      <c r="AA233" s="82">
        <f t="shared" si="53"/>
        <v>0</v>
      </c>
      <c r="AB233" s="82">
        <f>IF(AA233&gt;=Priser!$H$5,Priser!$I$5,IF(AA233&gt;=Priser!$H$4,Priser!$I$4))</f>
        <v>0</v>
      </c>
      <c r="AC233" s="82">
        <f>AB233*SUMIFS(Priser!$F$4:$F$15,Priser!$A$4:$A$15,$AM233)*Y233</f>
        <v>0</v>
      </c>
      <c r="AD233" s="82">
        <f t="shared" si="54"/>
        <v>0</v>
      </c>
      <c r="AE233" s="82">
        <f>IF(AD233&gt;=Priser!$J$5,Priser!$K$5,IF(AD233&gt;=Priser!$J$4,Priser!$K$4))</f>
        <v>0</v>
      </c>
      <c r="AF233" s="82">
        <f>AE233*SUMIFS(Priser!$F$4:$F$15,Priser!$A$4:$A$15,$AM233)*Z233</f>
        <v>0</v>
      </c>
      <c r="AH233" s="52"/>
      <c r="AJ233" s="82">
        <f>IF(Inmatning!F233="",Inmatning!E233,0)/IF(Inmatning!$F$2=Listor!$B$5,I233,1)</f>
        <v>0</v>
      </c>
      <c r="AK233" s="82">
        <f>Inmatning!F233/IF(Inmatning!$F$2=Listor!$B$5,I233,1)</f>
        <v>0</v>
      </c>
      <c r="AM233" s="74">
        <f t="shared" si="49"/>
        <v>5</v>
      </c>
      <c r="AN233" s="82">
        <f>Indata!$B$8</f>
        <v>0</v>
      </c>
    </row>
    <row r="234" spans="4:40" x14ac:dyDescent="0.25">
      <c r="D234" s="80">
        <f t="shared" si="55"/>
        <v>45429</v>
      </c>
      <c r="E234" s="161"/>
      <c r="F234" s="160"/>
      <c r="G234" s="80"/>
      <c r="H234" s="52">
        <f t="shared" si="50"/>
        <v>0</v>
      </c>
      <c r="I234" s="74">
        <f>24+SUMIFS(Listor!$C$22:$C$23,Listor!$B$22:$B$23,Inmatning!D234)</f>
        <v>24</v>
      </c>
      <c r="J234" s="82">
        <f t="shared" si="42"/>
        <v>0</v>
      </c>
      <c r="L234" s="99"/>
      <c r="M234" s="97"/>
      <c r="N234" s="82">
        <f>L234*SUMIFS(Priser!$F$4:$F$15,Priser!$A$4:$A$15,AM234)</f>
        <v>0</v>
      </c>
      <c r="O234" s="82">
        <f t="shared" si="51"/>
        <v>0</v>
      </c>
      <c r="Q234" s="82">
        <f t="shared" si="43"/>
        <v>0</v>
      </c>
      <c r="R234" s="82">
        <f t="shared" si="44"/>
        <v>0</v>
      </c>
      <c r="S234" s="82">
        <f t="shared" si="52"/>
        <v>0</v>
      </c>
      <c r="T234" s="82">
        <f t="shared" si="45"/>
        <v>0</v>
      </c>
      <c r="X234" s="82">
        <f t="shared" si="46"/>
        <v>0</v>
      </c>
      <c r="Y234" s="82">
        <f t="shared" si="56"/>
        <v>0</v>
      </c>
      <c r="Z234" s="82">
        <f t="shared" si="48"/>
        <v>0</v>
      </c>
      <c r="AA234" s="82">
        <f t="shared" si="53"/>
        <v>0</v>
      </c>
      <c r="AB234" s="82">
        <f>IF(AA234&gt;=Priser!$H$5,Priser!$I$5,IF(AA234&gt;=Priser!$H$4,Priser!$I$4))</f>
        <v>0</v>
      </c>
      <c r="AC234" s="82">
        <f>AB234*SUMIFS(Priser!$F$4:$F$15,Priser!$A$4:$A$15,$AM234)*Y234</f>
        <v>0</v>
      </c>
      <c r="AD234" s="82">
        <f t="shared" si="54"/>
        <v>0</v>
      </c>
      <c r="AE234" s="82">
        <f>IF(AD234&gt;=Priser!$J$5,Priser!$K$5,IF(AD234&gt;=Priser!$J$4,Priser!$K$4))</f>
        <v>0</v>
      </c>
      <c r="AF234" s="82">
        <f>AE234*SUMIFS(Priser!$F$4:$F$15,Priser!$A$4:$A$15,$AM234)*Z234</f>
        <v>0</v>
      </c>
      <c r="AH234" s="52"/>
      <c r="AJ234" s="82">
        <f>IF(Inmatning!F234="",Inmatning!E234,0)/IF(Inmatning!$F$2=Listor!$B$5,I234,1)</f>
        <v>0</v>
      </c>
      <c r="AK234" s="82">
        <f>Inmatning!F234/IF(Inmatning!$F$2=Listor!$B$5,I234,1)</f>
        <v>0</v>
      </c>
      <c r="AM234" s="74">
        <f t="shared" si="49"/>
        <v>5</v>
      </c>
      <c r="AN234" s="82">
        <f>Indata!$B$8</f>
        <v>0</v>
      </c>
    </row>
    <row r="235" spans="4:40" x14ac:dyDescent="0.25">
      <c r="D235" s="80">
        <f t="shared" si="55"/>
        <v>45430</v>
      </c>
      <c r="E235" s="161"/>
      <c r="F235" s="160"/>
      <c r="G235" s="80"/>
      <c r="H235" s="52">
        <f t="shared" si="50"/>
        <v>0</v>
      </c>
      <c r="I235" s="74">
        <f>24+SUMIFS(Listor!$C$22:$C$23,Listor!$B$22:$B$23,Inmatning!D235)</f>
        <v>24</v>
      </c>
      <c r="J235" s="82">
        <f t="shared" si="42"/>
        <v>0</v>
      </c>
      <c r="L235" s="99"/>
      <c r="M235" s="97"/>
      <c r="N235" s="82">
        <f>L235*SUMIFS(Priser!$F$4:$F$15,Priser!$A$4:$A$15,AM235)</f>
        <v>0</v>
      </c>
      <c r="O235" s="82">
        <f t="shared" si="51"/>
        <v>0</v>
      </c>
      <c r="Q235" s="82">
        <f t="shared" si="43"/>
        <v>0</v>
      </c>
      <c r="R235" s="82">
        <f t="shared" si="44"/>
        <v>0</v>
      </c>
      <c r="S235" s="82">
        <f t="shared" si="52"/>
        <v>0</v>
      </c>
      <c r="T235" s="82">
        <f t="shared" si="45"/>
        <v>0</v>
      </c>
      <c r="X235" s="82">
        <f t="shared" si="46"/>
        <v>0</v>
      </c>
      <c r="Y235" s="82">
        <f t="shared" si="56"/>
        <v>0</v>
      </c>
      <c r="Z235" s="82">
        <f t="shared" si="48"/>
        <v>0</v>
      </c>
      <c r="AA235" s="82">
        <f t="shared" si="53"/>
        <v>0</v>
      </c>
      <c r="AB235" s="82">
        <f>IF(AA235&gt;=Priser!$H$5,Priser!$I$5,IF(AA235&gt;=Priser!$H$4,Priser!$I$4))</f>
        <v>0</v>
      </c>
      <c r="AC235" s="82">
        <f>AB235*SUMIFS(Priser!$F$4:$F$15,Priser!$A$4:$A$15,$AM235)*Y235</f>
        <v>0</v>
      </c>
      <c r="AD235" s="82">
        <f t="shared" si="54"/>
        <v>0</v>
      </c>
      <c r="AE235" s="82">
        <f>IF(AD235&gt;=Priser!$J$5,Priser!$K$5,IF(AD235&gt;=Priser!$J$4,Priser!$K$4))</f>
        <v>0</v>
      </c>
      <c r="AF235" s="82">
        <f>AE235*SUMIFS(Priser!$F$4:$F$15,Priser!$A$4:$A$15,$AM235)*Z235</f>
        <v>0</v>
      </c>
      <c r="AH235" s="52"/>
      <c r="AJ235" s="82">
        <f>IF(Inmatning!F235="",Inmatning!E235,0)/IF(Inmatning!$F$2=Listor!$B$5,I235,1)</f>
        <v>0</v>
      </c>
      <c r="AK235" s="82">
        <f>Inmatning!F235/IF(Inmatning!$F$2=Listor!$B$5,I235,1)</f>
        <v>0</v>
      </c>
      <c r="AM235" s="74">
        <f t="shared" si="49"/>
        <v>5</v>
      </c>
      <c r="AN235" s="82">
        <f>Indata!$B$8</f>
        <v>0</v>
      </c>
    </row>
    <row r="236" spans="4:40" x14ac:dyDescent="0.25">
      <c r="D236" s="80">
        <f t="shared" si="55"/>
        <v>45431</v>
      </c>
      <c r="E236" s="161"/>
      <c r="F236" s="160"/>
      <c r="G236" s="80"/>
      <c r="H236" s="52">
        <f t="shared" si="50"/>
        <v>0</v>
      </c>
      <c r="I236" s="74">
        <f>24+SUMIFS(Listor!$C$22:$C$23,Listor!$B$22:$B$23,Inmatning!D236)</f>
        <v>24</v>
      </c>
      <c r="J236" s="82">
        <f t="shared" si="42"/>
        <v>0</v>
      </c>
      <c r="L236" s="99"/>
      <c r="M236" s="97"/>
      <c r="N236" s="82">
        <f>L236*SUMIFS(Priser!$F$4:$F$15,Priser!$A$4:$A$15,AM236)</f>
        <v>0</v>
      </c>
      <c r="O236" s="82">
        <f t="shared" si="51"/>
        <v>0</v>
      </c>
      <c r="Q236" s="82">
        <f t="shared" si="43"/>
        <v>0</v>
      </c>
      <c r="R236" s="82">
        <f t="shared" si="44"/>
        <v>0</v>
      </c>
      <c r="S236" s="82">
        <f t="shared" si="52"/>
        <v>0</v>
      </c>
      <c r="T236" s="82">
        <f t="shared" si="45"/>
        <v>0</v>
      </c>
      <c r="X236" s="82">
        <f t="shared" si="46"/>
        <v>0</v>
      </c>
      <c r="Y236" s="82">
        <f t="shared" si="56"/>
        <v>0</v>
      </c>
      <c r="Z236" s="82">
        <f t="shared" si="48"/>
        <v>0</v>
      </c>
      <c r="AA236" s="82">
        <f t="shared" si="53"/>
        <v>0</v>
      </c>
      <c r="AB236" s="82">
        <f>IF(AA236&gt;=Priser!$H$5,Priser!$I$5,IF(AA236&gt;=Priser!$H$4,Priser!$I$4))</f>
        <v>0</v>
      </c>
      <c r="AC236" s="82">
        <f>AB236*SUMIFS(Priser!$F$4:$F$15,Priser!$A$4:$A$15,$AM236)*Y236</f>
        <v>0</v>
      </c>
      <c r="AD236" s="82">
        <f t="shared" si="54"/>
        <v>0</v>
      </c>
      <c r="AE236" s="82">
        <f>IF(AD236&gt;=Priser!$J$5,Priser!$K$5,IF(AD236&gt;=Priser!$J$4,Priser!$K$4))</f>
        <v>0</v>
      </c>
      <c r="AF236" s="82">
        <f>AE236*SUMIFS(Priser!$F$4:$F$15,Priser!$A$4:$A$15,$AM236)*Z236</f>
        <v>0</v>
      </c>
      <c r="AH236" s="52"/>
      <c r="AJ236" s="82">
        <f>IF(Inmatning!F236="",Inmatning!E236,0)/IF(Inmatning!$F$2=Listor!$B$5,I236,1)</f>
        <v>0</v>
      </c>
      <c r="AK236" s="82">
        <f>Inmatning!F236/IF(Inmatning!$F$2=Listor!$B$5,I236,1)</f>
        <v>0</v>
      </c>
      <c r="AM236" s="74">
        <f t="shared" si="49"/>
        <v>5</v>
      </c>
      <c r="AN236" s="82">
        <f>Indata!$B$8</f>
        <v>0</v>
      </c>
    </row>
    <row r="237" spans="4:40" x14ac:dyDescent="0.25">
      <c r="D237" s="80">
        <f t="shared" si="55"/>
        <v>45432</v>
      </c>
      <c r="E237" s="161"/>
      <c r="F237" s="160"/>
      <c r="G237" s="80"/>
      <c r="H237" s="52">
        <f t="shared" si="50"/>
        <v>0</v>
      </c>
      <c r="I237" s="74">
        <f>24+SUMIFS(Listor!$C$22:$C$23,Listor!$B$22:$B$23,Inmatning!D237)</f>
        <v>24</v>
      </c>
      <c r="J237" s="82">
        <f t="shared" si="42"/>
        <v>0</v>
      </c>
      <c r="L237" s="99"/>
      <c r="M237" s="97"/>
      <c r="N237" s="82">
        <f>L237*SUMIFS(Priser!$F$4:$F$15,Priser!$A$4:$A$15,AM237)</f>
        <v>0</v>
      </c>
      <c r="O237" s="82">
        <f t="shared" si="51"/>
        <v>0</v>
      </c>
      <c r="Q237" s="82">
        <f t="shared" si="43"/>
        <v>0</v>
      </c>
      <c r="R237" s="82">
        <f t="shared" si="44"/>
        <v>0</v>
      </c>
      <c r="S237" s="82">
        <f t="shared" si="52"/>
        <v>0</v>
      </c>
      <c r="T237" s="82">
        <f t="shared" si="45"/>
        <v>0</v>
      </c>
      <c r="X237" s="82">
        <f t="shared" si="46"/>
        <v>0</v>
      </c>
      <c r="Y237" s="82">
        <f t="shared" si="56"/>
        <v>0</v>
      </c>
      <c r="Z237" s="82">
        <f t="shared" si="48"/>
        <v>0</v>
      </c>
      <c r="AA237" s="82">
        <f t="shared" si="53"/>
        <v>0</v>
      </c>
      <c r="AB237" s="82">
        <f>IF(AA237&gt;=Priser!$H$5,Priser!$I$5,IF(AA237&gt;=Priser!$H$4,Priser!$I$4))</f>
        <v>0</v>
      </c>
      <c r="AC237" s="82">
        <f>AB237*SUMIFS(Priser!$F$4:$F$15,Priser!$A$4:$A$15,$AM237)*Y237</f>
        <v>0</v>
      </c>
      <c r="AD237" s="82">
        <f t="shared" si="54"/>
        <v>0</v>
      </c>
      <c r="AE237" s="82">
        <f>IF(AD237&gt;=Priser!$J$5,Priser!$K$5,IF(AD237&gt;=Priser!$J$4,Priser!$K$4))</f>
        <v>0</v>
      </c>
      <c r="AF237" s="82">
        <f>AE237*SUMIFS(Priser!$F$4:$F$15,Priser!$A$4:$A$15,$AM237)*Z237</f>
        <v>0</v>
      </c>
      <c r="AH237" s="52"/>
      <c r="AJ237" s="82">
        <f>IF(Inmatning!F237="",Inmatning!E237,0)/IF(Inmatning!$F$2=Listor!$B$5,I237,1)</f>
        <v>0</v>
      </c>
      <c r="AK237" s="82">
        <f>Inmatning!F237/IF(Inmatning!$F$2=Listor!$B$5,I237,1)</f>
        <v>0</v>
      </c>
      <c r="AM237" s="74">
        <f t="shared" si="49"/>
        <v>5</v>
      </c>
      <c r="AN237" s="82">
        <f>Indata!$B$8</f>
        <v>0</v>
      </c>
    </row>
    <row r="238" spans="4:40" x14ac:dyDescent="0.25">
      <c r="D238" s="80">
        <f t="shared" si="55"/>
        <v>45433</v>
      </c>
      <c r="E238" s="161"/>
      <c r="F238" s="160"/>
      <c r="G238" s="80"/>
      <c r="H238" s="52">
        <f t="shared" si="50"/>
        <v>0</v>
      </c>
      <c r="I238" s="74">
        <f>24+SUMIFS(Listor!$C$22:$C$23,Listor!$B$22:$B$23,Inmatning!D238)</f>
        <v>24</v>
      </c>
      <c r="J238" s="82">
        <f t="shared" si="42"/>
        <v>0</v>
      </c>
      <c r="L238" s="99"/>
      <c r="M238" s="97"/>
      <c r="N238" s="82">
        <f>L238*SUMIFS(Priser!$F$4:$F$15,Priser!$A$4:$A$15,AM238)</f>
        <v>0</v>
      </c>
      <c r="O238" s="82">
        <f t="shared" si="51"/>
        <v>0</v>
      </c>
      <c r="Q238" s="82">
        <f t="shared" si="43"/>
        <v>0</v>
      </c>
      <c r="R238" s="82">
        <f t="shared" si="44"/>
        <v>0</v>
      </c>
      <c r="S238" s="82">
        <f t="shared" si="52"/>
        <v>0</v>
      </c>
      <c r="T238" s="82">
        <f t="shared" si="45"/>
        <v>0</v>
      </c>
      <c r="X238" s="82">
        <f t="shared" si="46"/>
        <v>0</v>
      </c>
      <c r="Y238" s="82">
        <f t="shared" si="56"/>
        <v>0</v>
      </c>
      <c r="Z238" s="82">
        <f t="shared" si="48"/>
        <v>0</v>
      </c>
      <c r="AA238" s="82">
        <f t="shared" si="53"/>
        <v>0</v>
      </c>
      <c r="AB238" s="82">
        <f>IF(AA238&gt;=Priser!$H$5,Priser!$I$5,IF(AA238&gt;=Priser!$H$4,Priser!$I$4))</f>
        <v>0</v>
      </c>
      <c r="AC238" s="82">
        <f>AB238*SUMIFS(Priser!$F$4:$F$15,Priser!$A$4:$A$15,$AM238)*Y238</f>
        <v>0</v>
      </c>
      <c r="AD238" s="82">
        <f t="shared" si="54"/>
        <v>0</v>
      </c>
      <c r="AE238" s="82">
        <f>IF(AD238&gt;=Priser!$J$5,Priser!$K$5,IF(AD238&gt;=Priser!$J$4,Priser!$K$4))</f>
        <v>0</v>
      </c>
      <c r="AF238" s="82">
        <f>AE238*SUMIFS(Priser!$F$4:$F$15,Priser!$A$4:$A$15,$AM238)*Z238</f>
        <v>0</v>
      </c>
      <c r="AH238" s="52"/>
      <c r="AJ238" s="82">
        <f>IF(Inmatning!F238="",Inmatning!E238,0)/IF(Inmatning!$F$2=Listor!$B$5,I238,1)</f>
        <v>0</v>
      </c>
      <c r="AK238" s="82">
        <f>Inmatning!F238/IF(Inmatning!$F$2=Listor!$B$5,I238,1)</f>
        <v>0</v>
      </c>
      <c r="AM238" s="74">
        <f t="shared" si="49"/>
        <v>5</v>
      </c>
      <c r="AN238" s="82">
        <f>Indata!$B$8</f>
        <v>0</v>
      </c>
    </row>
    <row r="239" spans="4:40" x14ac:dyDescent="0.25">
      <c r="D239" s="80">
        <f t="shared" si="55"/>
        <v>45434</v>
      </c>
      <c r="E239" s="161"/>
      <c r="F239" s="160"/>
      <c r="G239" s="80"/>
      <c r="H239" s="52">
        <f t="shared" si="50"/>
        <v>0</v>
      </c>
      <c r="I239" s="74">
        <f>24+SUMIFS(Listor!$C$22:$C$23,Listor!$B$22:$B$23,Inmatning!D239)</f>
        <v>24</v>
      </c>
      <c r="J239" s="82">
        <f t="shared" si="42"/>
        <v>0</v>
      </c>
      <c r="L239" s="99"/>
      <c r="M239" s="97"/>
      <c r="N239" s="82">
        <f>L239*SUMIFS(Priser!$F$4:$F$15,Priser!$A$4:$A$15,AM239)</f>
        <v>0</v>
      </c>
      <c r="O239" s="82">
        <f t="shared" si="51"/>
        <v>0</v>
      </c>
      <c r="Q239" s="82">
        <f t="shared" si="43"/>
        <v>0</v>
      </c>
      <c r="R239" s="82">
        <f t="shared" si="44"/>
        <v>0</v>
      </c>
      <c r="S239" s="82">
        <f t="shared" si="52"/>
        <v>0</v>
      </c>
      <c r="T239" s="82">
        <f t="shared" si="45"/>
        <v>0</v>
      </c>
      <c r="X239" s="82">
        <f t="shared" si="46"/>
        <v>0</v>
      </c>
      <c r="Y239" s="82">
        <f t="shared" si="56"/>
        <v>0</v>
      </c>
      <c r="Z239" s="82">
        <f t="shared" si="48"/>
        <v>0</v>
      </c>
      <c r="AA239" s="82">
        <f t="shared" si="53"/>
        <v>0</v>
      </c>
      <c r="AB239" s="82">
        <f>IF(AA239&gt;=Priser!$H$5,Priser!$I$5,IF(AA239&gt;=Priser!$H$4,Priser!$I$4))</f>
        <v>0</v>
      </c>
      <c r="AC239" s="82">
        <f>AB239*SUMIFS(Priser!$F$4:$F$15,Priser!$A$4:$A$15,$AM239)*Y239</f>
        <v>0</v>
      </c>
      <c r="AD239" s="82">
        <f t="shared" si="54"/>
        <v>0</v>
      </c>
      <c r="AE239" s="82">
        <f>IF(AD239&gt;=Priser!$J$5,Priser!$K$5,IF(AD239&gt;=Priser!$J$4,Priser!$K$4))</f>
        <v>0</v>
      </c>
      <c r="AF239" s="82">
        <f>AE239*SUMIFS(Priser!$F$4:$F$15,Priser!$A$4:$A$15,$AM239)*Z239</f>
        <v>0</v>
      </c>
      <c r="AH239" s="52"/>
      <c r="AJ239" s="82">
        <f>IF(Inmatning!F239="",Inmatning!E239,0)/IF(Inmatning!$F$2=Listor!$B$5,I239,1)</f>
        <v>0</v>
      </c>
      <c r="AK239" s="82">
        <f>Inmatning!F239/IF(Inmatning!$F$2=Listor!$B$5,I239,1)</f>
        <v>0</v>
      </c>
      <c r="AM239" s="74">
        <f t="shared" si="49"/>
        <v>5</v>
      </c>
      <c r="AN239" s="82">
        <f>Indata!$B$8</f>
        <v>0</v>
      </c>
    </row>
    <row r="240" spans="4:40" x14ac:dyDescent="0.25">
      <c r="D240" s="80">
        <f t="shared" si="55"/>
        <v>45435</v>
      </c>
      <c r="E240" s="161"/>
      <c r="F240" s="160"/>
      <c r="G240" s="80"/>
      <c r="H240" s="52">
        <f t="shared" si="50"/>
        <v>0</v>
      </c>
      <c r="I240" s="74">
        <f>24+SUMIFS(Listor!$C$22:$C$23,Listor!$B$22:$B$23,Inmatning!D240)</f>
        <v>24</v>
      </c>
      <c r="J240" s="82">
        <f t="shared" si="42"/>
        <v>0</v>
      </c>
      <c r="L240" s="99"/>
      <c r="M240" s="97"/>
      <c r="N240" s="82">
        <f>L240*SUMIFS(Priser!$F$4:$F$15,Priser!$A$4:$A$15,AM240)</f>
        <v>0</v>
      </c>
      <c r="O240" s="82">
        <f t="shared" si="51"/>
        <v>0</v>
      </c>
      <c r="Q240" s="82">
        <f t="shared" si="43"/>
        <v>0</v>
      </c>
      <c r="R240" s="82">
        <f t="shared" si="44"/>
        <v>0</v>
      </c>
      <c r="S240" s="82">
        <f t="shared" si="52"/>
        <v>0</v>
      </c>
      <c r="T240" s="82">
        <f t="shared" si="45"/>
        <v>0</v>
      </c>
      <c r="X240" s="82">
        <f t="shared" si="46"/>
        <v>0</v>
      </c>
      <c r="Y240" s="82">
        <f t="shared" si="56"/>
        <v>0</v>
      </c>
      <c r="Z240" s="82">
        <f t="shared" si="48"/>
        <v>0</v>
      </c>
      <c r="AA240" s="82">
        <f t="shared" si="53"/>
        <v>0</v>
      </c>
      <c r="AB240" s="82">
        <f>IF(AA240&gt;=Priser!$H$5,Priser!$I$5,IF(AA240&gt;=Priser!$H$4,Priser!$I$4))</f>
        <v>0</v>
      </c>
      <c r="AC240" s="82">
        <f>AB240*SUMIFS(Priser!$F$4:$F$15,Priser!$A$4:$A$15,$AM240)*Y240</f>
        <v>0</v>
      </c>
      <c r="AD240" s="82">
        <f t="shared" si="54"/>
        <v>0</v>
      </c>
      <c r="AE240" s="82">
        <f>IF(AD240&gt;=Priser!$J$5,Priser!$K$5,IF(AD240&gt;=Priser!$J$4,Priser!$K$4))</f>
        <v>0</v>
      </c>
      <c r="AF240" s="82">
        <f>AE240*SUMIFS(Priser!$F$4:$F$15,Priser!$A$4:$A$15,$AM240)*Z240</f>
        <v>0</v>
      </c>
      <c r="AH240" s="52"/>
      <c r="AJ240" s="82">
        <f>IF(Inmatning!F240="",Inmatning!E240,0)/IF(Inmatning!$F$2=Listor!$B$5,I240,1)</f>
        <v>0</v>
      </c>
      <c r="AK240" s="82">
        <f>Inmatning!F240/IF(Inmatning!$F$2=Listor!$B$5,I240,1)</f>
        <v>0</v>
      </c>
      <c r="AM240" s="74">
        <f t="shared" si="49"/>
        <v>5</v>
      </c>
      <c r="AN240" s="82">
        <f>Indata!$B$8</f>
        <v>0</v>
      </c>
    </row>
    <row r="241" spans="4:40" x14ac:dyDescent="0.25">
      <c r="D241" s="80">
        <f t="shared" si="55"/>
        <v>45436</v>
      </c>
      <c r="E241" s="161"/>
      <c r="F241" s="160"/>
      <c r="G241" s="80"/>
      <c r="H241" s="52">
        <f t="shared" si="50"/>
        <v>0</v>
      </c>
      <c r="I241" s="74">
        <f>24+SUMIFS(Listor!$C$22:$C$23,Listor!$B$22:$B$23,Inmatning!D241)</f>
        <v>24</v>
      </c>
      <c r="J241" s="82">
        <f t="shared" si="42"/>
        <v>0</v>
      </c>
      <c r="L241" s="99"/>
      <c r="M241" s="97"/>
      <c r="N241" s="82">
        <f>L241*SUMIFS(Priser!$F$4:$F$15,Priser!$A$4:$A$15,AM241)</f>
        <v>0</v>
      </c>
      <c r="O241" s="82">
        <f t="shared" si="51"/>
        <v>0</v>
      </c>
      <c r="Q241" s="82">
        <f t="shared" si="43"/>
        <v>0</v>
      </c>
      <c r="R241" s="82">
        <f t="shared" si="44"/>
        <v>0</v>
      </c>
      <c r="S241" s="82">
        <f t="shared" si="52"/>
        <v>0</v>
      </c>
      <c r="T241" s="82">
        <f t="shared" si="45"/>
        <v>0</v>
      </c>
      <c r="X241" s="82">
        <f t="shared" si="46"/>
        <v>0</v>
      </c>
      <c r="Y241" s="82">
        <f t="shared" si="56"/>
        <v>0</v>
      </c>
      <c r="Z241" s="82">
        <f t="shared" si="48"/>
        <v>0</v>
      </c>
      <c r="AA241" s="82">
        <f t="shared" si="53"/>
        <v>0</v>
      </c>
      <c r="AB241" s="82">
        <f>IF(AA241&gt;=Priser!$H$5,Priser!$I$5,IF(AA241&gt;=Priser!$H$4,Priser!$I$4))</f>
        <v>0</v>
      </c>
      <c r="AC241" s="82">
        <f>AB241*SUMIFS(Priser!$F$4:$F$15,Priser!$A$4:$A$15,$AM241)*Y241</f>
        <v>0</v>
      </c>
      <c r="AD241" s="82">
        <f t="shared" si="54"/>
        <v>0</v>
      </c>
      <c r="AE241" s="82">
        <f>IF(AD241&gt;=Priser!$J$5,Priser!$K$5,IF(AD241&gt;=Priser!$J$4,Priser!$K$4))</f>
        <v>0</v>
      </c>
      <c r="AF241" s="82">
        <f>AE241*SUMIFS(Priser!$F$4:$F$15,Priser!$A$4:$A$15,$AM241)*Z241</f>
        <v>0</v>
      </c>
      <c r="AH241" s="52"/>
      <c r="AJ241" s="82">
        <f>IF(Inmatning!F241="",Inmatning!E241,0)/IF(Inmatning!$F$2=Listor!$B$5,I241,1)</f>
        <v>0</v>
      </c>
      <c r="AK241" s="82">
        <f>Inmatning!F241/IF(Inmatning!$F$2=Listor!$B$5,I241,1)</f>
        <v>0</v>
      </c>
      <c r="AM241" s="74">
        <f t="shared" si="49"/>
        <v>5</v>
      </c>
      <c r="AN241" s="82">
        <f>Indata!$B$8</f>
        <v>0</v>
      </c>
    </row>
    <row r="242" spans="4:40" x14ac:dyDescent="0.25">
      <c r="D242" s="80">
        <f t="shared" si="55"/>
        <v>45437</v>
      </c>
      <c r="E242" s="161"/>
      <c r="F242" s="160"/>
      <c r="G242" s="80"/>
      <c r="H242" s="52">
        <f t="shared" si="50"/>
        <v>0</v>
      </c>
      <c r="I242" s="74">
        <f>24+SUMIFS(Listor!$C$22:$C$23,Listor!$B$22:$B$23,Inmatning!D242)</f>
        <v>24</v>
      </c>
      <c r="J242" s="82">
        <f t="shared" si="42"/>
        <v>0</v>
      </c>
      <c r="L242" s="99"/>
      <c r="M242" s="97"/>
      <c r="N242" s="82">
        <f>L242*SUMIFS(Priser!$F$4:$F$15,Priser!$A$4:$A$15,AM242)</f>
        <v>0</v>
      </c>
      <c r="O242" s="82">
        <f t="shared" si="51"/>
        <v>0</v>
      </c>
      <c r="Q242" s="82">
        <f t="shared" si="43"/>
        <v>0</v>
      </c>
      <c r="R242" s="82">
        <f t="shared" si="44"/>
        <v>0</v>
      </c>
      <c r="S242" s="82">
        <f t="shared" si="52"/>
        <v>0</v>
      </c>
      <c r="T242" s="82">
        <f t="shared" si="45"/>
        <v>0</v>
      </c>
      <c r="X242" s="82">
        <f t="shared" si="46"/>
        <v>0</v>
      </c>
      <c r="Y242" s="82">
        <f t="shared" si="56"/>
        <v>0</v>
      </c>
      <c r="Z242" s="82">
        <f t="shared" si="48"/>
        <v>0</v>
      </c>
      <c r="AA242" s="82">
        <f t="shared" si="53"/>
        <v>0</v>
      </c>
      <c r="AB242" s="82">
        <f>IF(AA242&gt;=Priser!$H$5,Priser!$I$5,IF(AA242&gt;=Priser!$H$4,Priser!$I$4))</f>
        <v>0</v>
      </c>
      <c r="AC242" s="82">
        <f>AB242*SUMIFS(Priser!$F$4:$F$15,Priser!$A$4:$A$15,$AM242)*Y242</f>
        <v>0</v>
      </c>
      <c r="AD242" s="82">
        <f t="shared" si="54"/>
        <v>0</v>
      </c>
      <c r="AE242" s="82">
        <f>IF(AD242&gt;=Priser!$J$5,Priser!$K$5,IF(AD242&gt;=Priser!$J$4,Priser!$K$4))</f>
        <v>0</v>
      </c>
      <c r="AF242" s="82">
        <f>AE242*SUMIFS(Priser!$F$4:$F$15,Priser!$A$4:$A$15,$AM242)*Z242</f>
        <v>0</v>
      </c>
      <c r="AH242" s="52"/>
      <c r="AJ242" s="82">
        <f>IF(Inmatning!F242="",Inmatning!E242,0)/IF(Inmatning!$F$2=Listor!$B$5,I242,1)</f>
        <v>0</v>
      </c>
      <c r="AK242" s="82">
        <f>Inmatning!F242/IF(Inmatning!$F$2=Listor!$B$5,I242,1)</f>
        <v>0</v>
      </c>
      <c r="AM242" s="74">
        <f t="shared" si="49"/>
        <v>5</v>
      </c>
      <c r="AN242" s="82">
        <f>Indata!$B$8</f>
        <v>0</v>
      </c>
    </row>
    <row r="243" spans="4:40" x14ac:dyDescent="0.25">
      <c r="D243" s="80">
        <f t="shared" si="55"/>
        <v>45438</v>
      </c>
      <c r="E243" s="161"/>
      <c r="F243" s="160"/>
      <c r="G243" s="80"/>
      <c r="H243" s="52">
        <f t="shared" si="50"/>
        <v>0</v>
      </c>
      <c r="I243" s="74">
        <f>24+SUMIFS(Listor!$C$22:$C$23,Listor!$B$22:$B$23,Inmatning!D243)</f>
        <v>24</v>
      </c>
      <c r="J243" s="82">
        <f t="shared" si="42"/>
        <v>0</v>
      </c>
      <c r="L243" s="99"/>
      <c r="M243" s="97"/>
      <c r="N243" s="82">
        <f>L243*SUMIFS(Priser!$F$4:$F$15,Priser!$A$4:$A$15,AM243)</f>
        <v>0</v>
      </c>
      <c r="O243" s="82">
        <f t="shared" si="51"/>
        <v>0</v>
      </c>
      <c r="Q243" s="82">
        <f t="shared" si="43"/>
        <v>0</v>
      </c>
      <c r="R243" s="82">
        <f t="shared" si="44"/>
        <v>0</v>
      </c>
      <c r="S243" s="82">
        <f t="shared" si="52"/>
        <v>0</v>
      </c>
      <c r="T243" s="82">
        <f t="shared" si="45"/>
        <v>0</v>
      </c>
      <c r="X243" s="82">
        <f t="shared" si="46"/>
        <v>0</v>
      </c>
      <c r="Y243" s="82">
        <f t="shared" si="56"/>
        <v>0</v>
      </c>
      <c r="Z243" s="82">
        <f t="shared" si="48"/>
        <v>0</v>
      </c>
      <c r="AA243" s="82">
        <f t="shared" si="53"/>
        <v>0</v>
      </c>
      <c r="AB243" s="82">
        <f>IF(AA243&gt;=Priser!$H$5,Priser!$I$5,IF(AA243&gt;=Priser!$H$4,Priser!$I$4))</f>
        <v>0</v>
      </c>
      <c r="AC243" s="82">
        <f>AB243*SUMIFS(Priser!$F$4:$F$15,Priser!$A$4:$A$15,$AM243)*Y243</f>
        <v>0</v>
      </c>
      <c r="AD243" s="82">
        <f t="shared" si="54"/>
        <v>0</v>
      </c>
      <c r="AE243" s="82">
        <f>IF(AD243&gt;=Priser!$J$5,Priser!$K$5,IF(AD243&gt;=Priser!$J$4,Priser!$K$4))</f>
        <v>0</v>
      </c>
      <c r="AF243" s="82">
        <f>AE243*SUMIFS(Priser!$F$4:$F$15,Priser!$A$4:$A$15,$AM243)*Z243</f>
        <v>0</v>
      </c>
      <c r="AH243" s="52"/>
      <c r="AJ243" s="82">
        <f>IF(Inmatning!F243="",Inmatning!E243,0)/IF(Inmatning!$F$2=Listor!$B$5,I243,1)</f>
        <v>0</v>
      </c>
      <c r="AK243" s="82">
        <f>Inmatning!F243/IF(Inmatning!$F$2=Listor!$B$5,I243,1)</f>
        <v>0</v>
      </c>
      <c r="AM243" s="74">
        <f t="shared" si="49"/>
        <v>5</v>
      </c>
      <c r="AN243" s="82">
        <f>Indata!$B$8</f>
        <v>0</v>
      </c>
    </row>
    <row r="244" spans="4:40" x14ac:dyDescent="0.25">
      <c r="D244" s="80">
        <f t="shared" si="55"/>
        <v>45439</v>
      </c>
      <c r="E244" s="161"/>
      <c r="F244" s="160"/>
      <c r="G244" s="80"/>
      <c r="H244" s="52">
        <f t="shared" si="50"/>
        <v>0</v>
      </c>
      <c r="I244" s="74">
        <f>24+SUMIFS(Listor!$C$22:$C$23,Listor!$B$22:$B$23,Inmatning!D244)</f>
        <v>24</v>
      </c>
      <c r="J244" s="82">
        <f t="shared" si="42"/>
        <v>0</v>
      </c>
      <c r="L244" s="99"/>
      <c r="M244" s="97"/>
      <c r="N244" s="82">
        <f>L244*SUMIFS(Priser!$F$4:$F$15,Priser!$A$4:$A$15,AM244)</f>
        <v>0</v>
      </c>
      <c r="O244" s="82">
        <f t="shared" si="51"/>
        <v>0</v>
      </c>
      <c r="Q244" s="82">
        <f t="shared" si="43"/>
        <v>0</v>
      </c>
      <c r="R244" s="82">
        <f t="shared" si="44"/>
        <v>0</v>
      </c>
      <c r="S244" s="82">
        <f t="shared" si="52"/>
        <v>0</v>
      </c>
      <c r="T244" s="82">
        <f t="shared" si="45"/>
        <v>0</v>
      </c>
      <c r="X244" s="82">
        <f t="shared" si="46"/>
        <v>0</v>
      </c>
      <c r="Y244" s="82">
        <f t="shared" si="56"/>
        <v>0</v>
      </c>
      <c r="Z244" s="82">
        <f t="shared" si="48"/>
        <v>0</v>
      </c>
      <c r="AA244" s="82">
        <f t="shared" si="53"/>
        <v>0</v>
      </c>
      <c r="AB244" s="82">
        <f>IF(AA244&gt;=Priser!$H$5,Priser!$I$5,IF(AA244&gt;=Priser!$H$4,Priser!$I$4))</f>
        <v>0</v>
      </c>
      <c r="AC244" s="82">
        <f>AB244*SUMIFS(Priser!$F$4:$F$15,Priser!$A$4:$A$15,$AM244)*Y244</f>
        <v>0</v>
      </c>
      <c r="AD244" s="82">
        <f t="shared" si="54"/>
        <v>0</v>
      </c>
      <c r="AE244" s="82">
        <f>IF(AD244&gt;=Priser!$J$5,Priser!$K$5,IF(AD244&gt;=Priser!$J$4,Priser!$K$4))</f>
        <v>0</v>
      </c>
      <c r="AF244" s="82">
        <f>AE244*SUMIFS(Priser!$F$4:$F$15,Priser!$A$4:$A$15,$AM244)*Z244</f>
        <v>0</v>
      </c>
      <c r="AH244" s="52"/>
      <c r="AJ244" s="82">
        <f>IF(Inmatning!F244="",Inmatning!E244,0)/IF(Inmatning!$F$2=Listor!$B$5,I244,1)</f>
        <v>0</v>
      </c>
      <c r="AK244" s="82">
        <f>Inmatning!F244/IF(Inmatning!$F$2=Listor!$B$5,I244,1)</f>
        <v>0</v>
      </c>
      <c r="AM244" s="74">
        <f t="shared" si="49"/>
        <v>5</v>
      </c>
      <c r="AN244" s="82">
        <f>Indata!$B$8</f>
        <v>0</v>
      </c>
    </row>
    <row r="245" spans="4:40" x14ac:dyDescent="0.25">
      <c r="D245" s="80">
        <f t="shared" si="55"/>
        <v>45440</v>
      </c>
      <c r="E245" s="161"/>
      <c r="F245" s="160"/>
      <c r="G245" s="80"/>
      <c r="H245" s="52">
        <f t="shared" si="50"/>
        <v>0</v>
      </c>
      <c r="I245" s="74">
        <f>24+SUMIFS(Listor!$C$22:$C$23,Listor!$B$22:$B$23,Inmatning!D245)</f>
        <v>24</v>
      </c>
      <c r="J245" s="82">
        <f t="shared" si="42"/>
        <v>0</v>
      </c>
      <c r="L245" s="99"/>
      <c r="M245" s="97"/>
      <c r="N245" s="82">
        <f>L245*SUMIFS(Priser!$F$4:$F$15,Priser!$A$4:$A$15,AM245)</f>
        <v>0</v>
      </c>
      <c r="O245" s="82">
        <f t="shared" si="51"/>
        <v>0</v>
      </c>
      <c r="Q245" s="82">
        <f t="shared" si="43"/>
        <v>0</v>
      </c>
      <c r="R245" s="82">
        <f t="shared" si="44"/>
        <v>0</v>
      </c>
      <c r="S245" s="82">
        <f t="shared" si="52"/>
        <v>0</v>
      </c>
      <c r="T245" s="82">
        <f t="shared" si="45"/>
        <v>0</v>
      </c>
      <c r="X245" s="82">
        <f t="shared" si="46"/>
        <v>0</v>
      </c>
      <c r="Y245" s="82">
        <f t="shared" si="56"/>
        <v>0</v>
      </c>
      <c r="Z245" s="82">
        <f t="shared" si="48"/>
        <v>0</v>
      </c>
      <c r="AA245" s="82">
        <f t="shared" si="53"/>
        <v>0</v>
      </c>
      <c r="AB245" s="82">
        <f>IF(AA245&gt;=Priser!$H$5,Priser!$I$5,IF(AA245&gt;=Priser!$H$4,Priser!$I$4))</f>
        <v>0</v>
      </c>
      <c r="AC245" s="82">
        <f>AB245*SUMIFS(Priser!$F$4:$F$15,Priser!$A$4:$A$15,$AM245)*Y245</f>
        <v>0</v>
      </c>
      <c r="AD245" s="82">
        <f t="shared" si="54"/>
        <v>0</v>
      </c>
      <c r="AE245" s="82">
        <f>IF(AD245&gt;=Priser!$J$5,Priser!$K$5,IF(AD245&gt;=Priser!$J$4,Priser!$K$4))</f>
        <v>0</v>
      </c>
      <c r="AF245" s="82">
        <f>AE245*SUMIFS(Priser!$F$4:$F$15,Priser!$A$4:$A$15,$AM245)*Z245</f>
        <v>0</v>
      </c>
      <c r="AH245" s="52"/>
      <c r="AJ245" s="82">
        <f>IF(Inmatning!F245="",Inmatning!E245,0)/IF(Inmatning!$F$2=Listor!$B$5,I245,1)</f>
        <v>0</v>
      </c>
      <c r="AK245" s="82">
        <f>Inmatning!F245/IF(Inmatning!$F$2=Listor!$B$5,I245,1)</f>
        <v>0</v>
      </c>
      <c r="AM245" s="74">
        <f t="shared" si="49"/>
        <v>5</v>
      </c>
      <c r="AN245" s="82">
        <f>Indata!$B$8</f>
        <v>0</v>
      </c>
    </row>
    <row r="246" spans="4:40" x14ac:dyDescent="0.25">
      <c r="D246" s="80">
        <f t="shared" si="55"/>
        <v>45441</v>
      </c>
      <c r="E246" s="161"/>
      <c r="F246" s="160"/>
      <c r="G246" s="80"/>
      <c r="H246" s="52">
        <f t="shared" si="50"/>
        <v>0</v>
      </c>
      <c r="I246" s="74">
        <f>24+SUMIFS(Listor!$C$22:$C$23,Listor!$B$22:$B$23,Inmatning!D246)</f>
        <v>24</v>
      </c>
      <c r="J246" s="82">
        <f t="shared" si="42"/>
        <v>0</v>
      </c>
      <c r="L246" s="99"/>
      <c r="M246" s="97"/>
      <c r="N246" s="82">
        <f>L246*SUMIFS(Priser!$F$4:$F$15,Priser!$A$4:$A$15,AM246)</f>
        <v>0</v>
      </c>
      <c r="O246" s="82">
        <f t="shared" si="51"/>
        <v>0</v>
      </c>
      <c r="Q246" s="82">
        <f t="shared" si="43"/>
        <v>0</v>
      </c>
      <c r="R246" s="82">
        <f t="shared" si="44"/>
        <v>0</v>
      </c>
      <c r="S246" s="82">
        <f t="shared" si="52"/>
        <v>0</v>
      </c>
      <c r="T246" s="82">
        <f t="shared" si="45"/>
        <v>0</v>
      </c>
      <c r="X246" s="82">
        <f t="shared" si="46"/>
        <v>0</v>
      </c>
      <c r="Y246" s="82">
        <f t="shared" si="56"/>
        <v>0</v>
      </c>
      <c r="Z246" s="82">
        <f t="shared" si="48"/>
        <v>0</v>
      </c>
      <c r="AA246" s="82">
        <f t="shared" si="53"/>
        <v>0</v>
      </c>
      <c r="AB246" s="82">
        <f>IF(AA246&gt;=Priser!$H$5,Priser!$I$5,IF(AA246&gt;=Priser!$H$4,Priser!$I$4))</f>
        <v>0</v>
      </c>
      <c r="AC246" s="82">
        <f>AB246*SUMIFS(Priser!$F$4:$F$15,Priser!$A$4:$A$15,$AM246)*Y246</f>
        <v>0</v>
      </c>
      <c r="AD246" s="82">
        <f t="shared" si="54"/>
        <v>0</v>
      </c>
      <c r="AE246" s="82">
        <f>IF(AD246&gt;=Priser!$J$5,Priser!$K$5,IF(AD246&gt;=Priser!$J$4,Priser!$K$4))</f>
        <v>0</v>
      </c>
      <c r="AF246" s="82">
        <f>AE246*SUMIFS(Priser!$F$4:$F$15,Priser!$A$4:$A$15,$AM246)*Z246</f>
        <v>0</v>
      </c>
      <c r="AH246" s="52"/>
      <c r="AJ246" s="82">
        <f>IF(Inmatning!F246="",Inmatning!E246,0)/IF(Inmatning!$F$2=Listor!$B$5,I246,1)</f>
        <v>0</v>
      </c>
      <c r="AK246" s="82">
        <f>Inmatning!F246/IF(Inmatning!$F$2=Listor!$B$5,I246,1)</f>
        <v>0</v>
      </c>
      <c r="AM246" s="74">
        <f t="shared" si="49"/>
        <v>5</v>
      </c>
      <c r="AN246" s="82">
        <f>Indata!$B$8</f>
        <v>0</v>
      </c>
    </row>
    <row r="247" spans="4:40" x14ac:dyDescent="0.25">
      <c r="D247" s="80">
        <f t="shared" si="55"/>
        <v>45442</v>
      </c>
      <c r="E247" s="161"/>
      <c r="F247" s="160"/>
      <c r="G247" s="80"/>
      <c r="H247" s="52">
        <f t="shared" si="50"/>
        <v>0</v>
      </c>
      <c r="I247" s="74">
        <f>24+SUMIFS(Listor!$C$22:$C$23,Listor!$B$22:$B$23,Inmatning!D247)</f>
        <v>24</v>
      </c>
      <c r="J247" s="82">
        <f t="shared" si="42"/>
        <v>0</v>
      </c>
      <c r="L247" s="99"/>
      <c r="M247" s="97"/>
      <c r="N247" s="82">
        <f>L247*SUMIFS(Priser!$F$4:$F$15,Priser!$A$4:$A$15,AM247)</f>
        <v>0</v>
      </c>
      <c r="O247" s="82">
        <f t="shared" si="51"/>
        <v>0</v>
      </c>
      <c r="Q247" s="82">
        <f t="shared" si="43"/>
        <v>0</v>
      </c>
      <c r="R247" s="82">
        <f t="shared" si="44"/>
        <v>0</v>
      </c>
      <c r="S247" s="82">
        <f t="shared" si="52"/>
        <v>0</v>
      </c>
      <c r="T247" s="82">
        <f t="shared" si="45"/>
        <v>0</v>
      </c>
      <c r="X247" s="82">
        <f t="shared" si="46"/>
        <v>0</v>
      </c>
      <c r="Y247" s="82">
        <f t="shared" si="56"/>
        <v>0</v>
      </c>
      <c r="Z247" s="82">
        <f t="shared" si="48"/>
        <v>0</v>
      </c>
      <c r="AA247" s="82">
        <f t="shared" si="53"/>
        <v>0</v>
      </c>
      <c r="AB247" s="82">
        <f>IF(AA247&gt;=Priser!$H$5,Priser!$I$5,IF(AA247&gt;=Priser!$H$4,Priser!$I$4))</f>
        <v>0</v>
      </c>
      <c r="AC247" s="82">
        <f>AB247*SUMIFS(Priser!$F$4:$F$15,Priser!$A$4:$A$15,$AM247)*Y247</f>
        <v>0</v>
      </c>
      <c r="AD247" s="82">
        <f t="shared" si="54"/>
        <v>0</v>
      </c>
      <c r="AE247" s="82">
        <f>IF(AD247&gt;=Priser!$J$5,Priser!$K$5,IF(AD247&gt;=Priser!$J$4,Priser!$K$4))</f>
        <v>0</v>
      </c>
      <c r="AF247" s="82">
        <f>AE247*SUMIFS(Priser!$F$4:$F$15,Priser!$A$4:$A$15,$AM247)*Z247</f>
        <v>0</v>
      </c>
      <c r="AH247" s="52"/>
      <c r="AJ247" s="82">
        <f>IF(Inmatning!F247="",Inmatning!E247,0)/IF(Inmatning!$F$2=Listor!$B$5,I247,1)</f>
        <v>0</v>
      </c>
      <c r="AK247" s="82">
        <f>Inmatning!F247/IF(Inmatning!$F$2=Listor!$B$5,I247,1)</f>
        <v>0</v>
      </c>
      <c r="AM247" s="74">
        <f t="shared" si="49"/>
        <v>5</v>
      </c>
      <c r="AN247" s="82">
        <f>Indata!$B$8</f>
        <v>0</v>
      </c>
    </row>
    <row r="248" spans="4:40" x14ac:dyDescent="0.25">
      <c r="D248" s="80">
        <f t="shared" si="55"/>
        <v>45443</v>
      </c>
      <c r="E248" s="161"/>
      <c r="F248" s="160"/>
      <c r="G248" s="80"/>
      <c r="H248" s="52">
        <f t="shared" si="50"/>
        <v>0</v>
      </c>
      <c r="I248" s="74">
        <f>24+SUMIFS(Listor!$C$22:$C$23,Listor!$B$22:$B$23,Inmatning!D248)</f>
        <v>24</v>
      </c>
      <c r="J248" s="82">
        <f t="shared" si="42"/>
        <v>0</v>
      </c>
      <c r="L248" s="99"/>
      <c r="M248" s="97"/>
      <c r="N248" s="82">
        <f>L248*SUMIFS(Priser!$F$4:$F$15,Priser!$A$4:$A$15,AM248)</f>
        <v>0</v>
      </c>
      <c r="O248" s="82">
        <f t="shared" si="51"/>
        <v>0</v>
      </c>
      <c r="Q248" s="82">
        <f t="shared" si="43"/>
        <v>0</v>
      </c>
      <c r="R248" s="82">
        <f t="shared" si="44"/>
        <v>0</v>
      </c>
      <c r="S248" s="82">
        <f t="shared" si="52"/>
        <v>0</v>
      </c>
      <c r="T248" s="82">
        <f t="shared" si="45"/>
        <v>0</v>
      </c>
      <c r="X248" s="82">
        <f t="shared" si="46"/>
        <v>0</v>
      </c>
      <c r="Y248" s="82">
        <f t="shared" si="56"/>
        <v>0</v>
      </c>
      <c r="Z248" s="82">
        <f t="shared" si="48"/>
        <v>0</v>
      </c>
      <c r="AA248" s="82">
        <f t="shared" si="53"/>
        <v>0</v>
      </c>
      <c r="AB248" s="82">
        <f>IF(AA248&gt;=Priser!$H$5,Priser!$I$5,IF(AA248&gt;=Priser!$H$4,Priser!$I$4))</f>
        <v>0</v>
      </c>
      <c r="AC248" s="82">
        <f>AB248*SUMIFS(Priser!$F$4:$F$15,Priser!$A$4:$A$15,$AM248)*Y248</f>
        <v>0</v>
      </c>
      <c r="AD248" s="82">
        <f t="shared" si="54"/>
        <v>0</v>
      </c>
      <c r="AE248" s="82">
        <f>IF(AD248&gt;=Priser!$J$5,Priser!$K$5,IF(AD248&gt;=Priser!$J$4,Priser!$K$4))</f>
        <v>0</v>
      </c>
      <c r="AF248" s="82">
        <f>AE248*SUMIFS(Priser!$F$4:$F$15,Priser!$A$4:$A$15,$AM248)*Z248</f>
        <v>0</v>
      </c>
      <c r="AH248" s="52"/>
      <c r="AJ248" s="82">
        <f>IF(Inmatning!F248="",Inmatning!E248,0)/IF(Inmatning!$F$2=Listor!$B$5,I248,1)</f>
        <v>0</v>
      </c>
      <c r="AK248" s="82">
        <f>Inmatning!F248/IF(Inmatning!$F$2=Listor!$B$5,I248,1)</f>
        <v>0</v>
      </c>
      <c r="AM248" s="74">
        <f t="shared" si="49"/>
        <v>5</v>
      </c>
      <c r="AN248" s="82">
        <f>Indata!$B$8</f>
        <v>0</v>
      </c>
    </row>
    <row r="249" spans="4:40" x14ac:dyDescent="0.25">
      <c r="D249" s="80">
        <f t="shared" si="55"/>
        <v>45444</v>
      </c>
      <c r="E249" s="161"/>
      <c r="F249" s="160"/>
      <c r="G249" s="80"/>
      <c r="H249" s="52">
        <f t="shared" si="50"/>
        <v>0</v>
      </c>
      <c r="I249" s="74">
        <f>24+SUMIFS(Listor!$C$22:$C$23,Listor!$B$22:$B$23,Inmatning!D249)</f>
        <v>24</v>
      </c>
      <c r="J249" s="82">
        <f t="shared" si="42"/>
        <v>0</v>
      </c>
      <c r="L249" s="99"/>
      <c r="M249" s="97"/>
      <c r="N249" s="82">
        <f>L249*SUMIFS(Priser!$F$4:$F$15,Priser!$A$4:$A$15,AM249)</f>
        <v>0</v>
      </c>
      <c r="O249" s="82">
        <f t="shared" si="51"/>
        <v>0</v>
      </c>
      <c r="Q249" s="82">
        <f t="shared" si="43"/>
        <v>0</v>
      </c>
      <c r="R249" s="82">
        <f t="shared" si="44"/>
        <v>0</v>
      </c>
      <c r="S249" s="82">
        <f t="shared" si="52"/>
        <v>0</v>
      </c>
      <c r="T249" s="82">
        <f t="shared" si="45"/>
        <v>0</v>
      </c>
      <c r="X249" s="82">
        <f t="shared" si="46"/>
        <v>0</v>
      </c>
      <c r="Y249" s="82">
        <f t="shared" si="56"/>
        <v>0</v>
      </c>
      <c r="Z249" s="82">
        <f t="shared" si="48"/>
        <v>0</v>
      </c>
      <c r="AA249" s="82">
        <f t="shared" si="53"/>
        <v>0</v>
      </c>
      <c r="AB249" s="82">
        <f>IF(AA249&gt;=Priser!$H$5,Priser!$I$5,IF(AA249&gt;=Priser!$H$4,Priser!$I$4))</f>
        <v>0</v>
      </c>
      <c r="AC249" s="82">
        <f>AB249*SUMIFS(Priser!$F$4:$F$15,Priser!$A$4:$A$15,$AM249)*Y249</f>
        <v>0</v>
      </c>
      <c r="AD249" s="82">
        <f t="shared" si="54"/>
        <v>0</v>
      </c>
      <c r="AE249" s="82">
        <f>IF(AD249&gt;=Priser!$J$5,Priser!$K$5,IF(AD249&gt;=Priser!$J$4,Priser!$K$4))</f>
        <v>0</v>
      </c>
      <c r="AF249" s="82">
        <f>AE249*SUMIFS(Priser!$F$4:$F$15,Priser!$A$4:$A$15,$AM249)*Z249</f>
        <v>0</v>
      </c>
      <c r="AH249" s="52"/>
      <c r="AJ249" s="82">
        <f>IF(Inmatning!F249="",Inmatning!E249,0)/IF(Inmatning!$F$2=Listor!$B$5,I249,1)</f>
        <v>0</v>
      </c>
      <c r="AK249" s="82">
        <f>Inmatning!F249/IF(Inmatning!$F$2=Listor!$B$5,I249,1)</f>
        <v>0</v>
      </c>
      <c r="AM249" s="74">
        <f t="shared" si="49"/>
        <v>6</v>
      </c>
      <c r="AN249" s="82">
        <f>Indata!$B$8</f>
        <v>0</v>
      </c>
    </row>
    <row r="250" spans="4:40" x14ac:dyDescent="0.25">
      <c r="D250" s="80">
        <f t="shared" si="55"/>
        <v>45445</v>
      </c>
      <c r="E250" s="161"/>
      <c r="F250" s="160"/>
      <c r="G250" s="80"/>
      <c r="H250" s="52">
        <f t="shared" si="50"/>
        <v>0</v>
      </c>
      <c r="I250" s="74">
        <f>24+SUMIFS(Listor!$C$22:$C$23,Listor!$B$22:$B$23,Inmatning!D250)</f>
        <v>24</v>
      </c>
      <c r="J250" s="82">
        <f t="shared" si="42"/>
        <v>0</v>
      </c>
      <c r="L250" s="99"/>
      <c r="M250" s="97"/>
      <c r="N250" s="82">
        <f>L250*SUMIFS(Priser!$F$4:$F$15,Priser!$A$4:$A$15,AM250)</f>
        <v>0</v>
      </c>
      <c r="O250" s="82">
        <f t="shared" si="51"/>
        <v>0</v>
      </c>
      <c r="Q250" s="82">
        <f t="shared" si="43"/>
        <v>0</v>
      </c>
      <c r="R250" s="82">
        <f t="shared" si="44"/>
        <v>0</v>
      </c>
      <c r="S250" s="82">
        <f t="shared" si="52"/>
        <v>0</v>
      </c>
      <c r="T250" s="82">
        <f t="shared" si="45"/>
        <v>0</v>
      </c>
      <c r="X250" s="82">
        <f t="shared" si="46"/>
        <v>0</v>
      </c>
      <c r="Y250" s="82">
        <f t="shared" si="56"/>
        <v>0</v>
      </c>
      <c r="Z250" s="82">
        <f t="shared" si="48"/>
        <v>0</v>
      </c>
      <c r="AA250" s="82">
        <f t="shared" si="53"/>
        <v>0</v>
      </c>
      <c r="AB250" s="82">
        <f>IF(AA250&gt;=Priser!$H$5,Priser!$I$5,IF(AA250&gt;=Priser!$H$4,Priser!$I$4))</f>
        <v>0</v>
      </c>
      <c r="AC250" s="82">
        <f>AB250*SUMIFS(Priser!$F$4:$F$15,Priser!$A$4:$A$15,$AM250)*Y250</f>
        <v>0</v>
      </c>
      <c r="AD250" s="82">
        <f t="shared" si="54"/>
        <v>0</v>
      </c>
      <c r="AE250" s="82">
        <f>IF(AD250&gt;=Priser!$J$5,Priser!$K$5,IF(AD250&gt;=Priser!$J$4,Priser!$K$4))</f>
        <v>0</v>
      </c>
      <c r="AF250" s="82">
        <f>AE250*SUMIFS(Priser!$F$4:$F$15,Priser!$A$4:$A$15,$AM250)*Z250</f>
        <v>0</v>
      </c>
      <c r="AH250" s="52"/>
      <c r="AJ250" s="82">
        <f>IF(Inmatning!F250="",Inmatning!E250,0)/IF(Inmatning!$F$2=Listor!$B$5,I250,1)</f>
        <v>0</v>
      </c>
      <c r="AK250" s="82">
        <f>Inmatning!F250/IF(Inmatning!$F$2=Listor!$B$5,I250,1)</f>
        <v>0</v>
      </c>
      <c r="AM250" s="74">
        <f t="shared" si="49"/>
        <v>6</v>
      </c>
      <c r="AN250" s="82">
        <f>Indata!$B$8</f>
        <v>0</v>
      </c>
    </row>
    <row r="251" spans="4:40" x14ac:dyDescent="0.25">
      <c r="D251" s="80">
        <f t="shared" si="55"/>
        <v>45446</v>
      </c>
      <c r="E251" s="161"/>
      <c r="F251" s="160"/>
      <c r="G251" s="80"/>
      <c r="H251" s="52">
        <f t="shared" si="50"/>
        <v>0</v>
      </c>
      <c r="I251" s="74">
        <f>24+SUMIFS(Listor!$C$22:$C$23,Listor!$B$22:$B$23,Inmatning!D251)</f>
        <v>24</v>
      </c>
      <c r="J251" s="82">
        <f t="shared" si="42"/>
        <v>0</v>
      </c>
      <c r="L251" s="99"/>
      <c r="M251" s="97"/>
      <c r="N251" s="82">
        <f>L251*SUMIFS(Priser!$F$4:$F$15,Priser!$A$4:$A$15,AM251)</f>
        <v>0</v>
      </c>
      <c r="O251" s="82">
        <f t="shared" si="51"/>
        <v>0</v>
      </c>
      <c r="Q251" s="82">
        <f t="shared" si="43"/>
        <v>0</v>
      </c>
      <c r="R251" s="82">
        <f t="shared" si="44"/>
        <v>0</v>
      </c>
      <c r="S251" s="82">
        <f t="shared" si="52"/>
        <v>0</v>
      </c>
      <c r="T251" s="82">
        <f t="shared" si="45"/>
        <v>0</v>
      </c>
      <c r="X251" s="82">
        <f t="shared" si="46"/>
        <v>0</v>
      </c>
      <c r="Y251" s="82">
        <f t="shared" si="56"/>
        <v>0</v>
      </c>
      <c r="Z251" s="82">
        <f t="shared" si="48"/>
        <v>0</v>
      </c>
      <c r="AA251" s="82">
        <f t="shared" si="53"/>
        <v>0</v>
      </c>
      <c r="AB251" s="82">
        <f>IF(AA251&gt;=Priser!$H$5,Priser!$I$5,IF(AA251&gt;=Priser!$H$4,Priser!$I$4))</f>
        <v>0</v>
      </c>
      <c r="AC251" s="82">
        <f>AB251*SUMIFS(Priser!$F$4:$F$15,Priser!$A$4:$A$15,$AM251)*Y251</f>
        <v>0</v>
      </c>
      <c r="AD251" s="82">
        <f t="shared" si="54"/>
        <v>0</v>
      </c>
      <c r="AE251" s="82">
        <f>IF(AD251&gt;=Priser!$J$5,Priser!$K$5,IF(AD251&gt;=Priser!$J$4,Priser!$K$4))</f>
        <v>0</v>
      </c>
      <c r="AF251" s="82">
        <f>AE251*SUMIFS(Priser!$F$4:$F$15,Priser!$A$4:$A$15,$AM251)*Z251</f>
        <v>0</v>
      </c>
      <c r="AH251" s="52"/>
      <c r="AJ251" s="82">
        <f>IF(Inmatning!F251="",Inmatning!E251,0)/IF(Inmatning!$F$2=Listor!$B$5,I251,1)</f>
        <v>0</v>
      </c>
      <c r="AK251" s="82">
        <f>Inmatning!F251/IF(Inmatning!$F$2=Listor!$B$5,I251,1)</f>
        <v>0</v>
      </c>
      <c r="AM251" s="74">
        <f t="shared" si="49"/>
        <v>6</v>
      </c>
      <c r="AN251" s="82">
        <f>Indata!$B$8</f>
        <v>0</v>
      </c>
    </row>
    <row r="252" spans="4:40" x14ac:dyDescent="0.25">
      <c r="D252" s="80">
        <f t="shared" si="55"/>
        <v>45447</v>
      </c>
      <c r="E252" s="161"/>
      <c r="F252" s="160"/>
      <c r="G252" s="80"/>
      <c r="H252" s="52">
        <f t="shared" si="50"/>
        <v>0</v>
      </c>
      <c r="I252" s="74">
        <f>24+SUMIFS(Listor!$C$22:$C$23,Listor!$B$22:$B$23,Inmatning!D252)</f>
        <v>24</v>
      </c>
      <c r="J252" s="82">
        <f t="shared" si="42"/>
        <v>0</v>
      </c>
      <c r="L252" s="99"/>
      <c r="M252" s="97"/>
      <c r="N252" s="82">
        <f>L252*SUMIFS(Priser!$F$4:$F$15,Priser!$A$4:$A$15,AM252)</f>
        <v>0</v>
      </c>
      <c r="O252" s="82">
        <f t="shared" si="51"/>
        <v>0</v>
      </c>
      <c r="Q252" s="82">
        <f t="shared" si="43"/>
        <v>0</v>
      </c>
      <c r="R252" s="82">
        <f t="shared" si="44"/>
        <v>0</v>
      </c>
      <c r="S252" s="82">
        <f t="shared" si="52"/>
        <v>0</v>
      </c>
      <c r="T252" s="82">
        <f t="shared" si="45"/>
        <v>0</v>
      </c>
      <c r="X252" s="82">
        <f t="shared" si="46"/>
        <v>0</v>
      </c>
      <c r="Y252" s="82">
        <f t="shared" si="56"/>
        <v>0</v>
      </c>
      <c r="Z252" s="82">
        <f t="shared" si="48"/>
        <v>0</v>
      </c>
      <c r="AA252" s="82">
        <f t="shared" si="53"/>
        <v>0</v>
      </c>
      <c r="AB252" s="82">
        <f>IF(AA252&gt;=Priser!$H$5,Priser!$I$5,IF(AA252&gt;=Priser!$H$4,Priser!$I$4))</f>
        <v>0</v>
      </c>
      <c r="AC252" s="82">
        <f>AB252*SUMIFS(Priser!$F$4:$F$15,Priser!$A$4:$A$15,$AM252)*Y252</f>
        <v>0</v>
      </c>
      <c r="AD252" s="82">
        <f t="shared" si="54"/>
        <v>0</v>
      </c>
      <c r="AE252" s="82">
        <f>IF(AD252&gt;=Priser!$J$5,Priser!$K$5,IF(AD252&gt;=Priser!$J$4,Priser!$K$4))</f>
        <v>0</v>
      </c>
      <c r="AF252" s="82">
        <f>AE252*SUMIFS(Priser!$F$4:$F$15,Priser!$A$4:$A$15,$AM252)*Z252</f>
        <v>0</v>
      </c>
      <c r="AH252" s="52"/>
      <c r="AJ252" s="82">
        <f>IF(Inmatning!F252="",Inmatning!E252,0)/IF(Inmatning!$F$2=Listor!$B$5,I252,1)</f>
        <v>0</v>
      </c>
      <c r="AK252" s="82">
        <f>Inmatning!F252/IF(Inmatning!$F$2=Listor!$B$5,I252,1)</f>
        <v>0</v>
      </c>
      <c r="AM252" s="74">
        <f t="shared" si="49"/>
        <v>6</v>
      </c>
      <c r="AN252" s="82">
        <f>Indata!$B$8</f>
        <v>0</v>
      </c>
    </row>
    <row r="253" spans="4:40" x14ac:dyDescent="0.25">
      <c r="D253" s="80">
        <f t="shared" si="55"/>
        <v>45448</v>
      </c>
      <c r="E253" s="161"/>
      <c r="F253" s="160"/>
      <c r="G253" s="80"/>
      <c r="H253" s="52">
        <f t="shared" si="50"/>
        <v>0</v>
      </c>
      <c r="I253" s="74">
        <f>24+SUMIFS(Listor!$C$22:$C$23,Listor!$B$22:$B$23,Inmatning!D253)</f>
        <v>24</v>
      </c>
      <c r="J253" s="82">
        <f t="shared" si="42"/>
        <v>0</v>
      </c>
      <c r="L253" s="99"/>
      <c r="M253" s="97"/>
      <c r="N253" s="82">
        <f>L253*SUMIFS(Priser!$F$4:$F$15,Priser!$A$4:$A$15,AM253)</f>
        <v>0</v>
      </c>
      <c r="O253" s="82">
        <f t="shared" si="51"/>
        <v>0</v>
      </c>
      <c r="Q253" s="82">
        <f t="shared" si="43"/>
        <v>0</v>
      </c>
      <c r="R253" s="82">
        <f t="shared" si="44"/>
        <v>0</v>
      </c>
      <c r="S253" s="82">
        <f t="shared" si="52"/>
        <v>0</v>
      </c>
      <c r="T253" s="82">
        <f t="shared" si="45"/>
        <v>0</v>
      </c>
      <c r="X253" s="82">
        <f t="shared" si="46"/>
        <v>0</v>
      </c>
      <c r="Y253" s="82">
        <f t="shared" si="56"/>
        <v>0</v>
      </c>
      <c r="Z253" s="82">
        <f t="shared" si="48"/>
        <v>0</v>
      </c>
      <c r="AA253" s="82">
        <f t="shared" si="53"/>
        <v>0</v>
      </c>
      <c r="AB253" s="82">
        <f>IF(AA253&gt;=Priser!$H$5,Priser!$I$5,IF(AA253&gt;=Priser!$H$4,Priser!$I$4))</f>
        <v>0</v>
      </c>
      <c r="AC253" s="82">
        <f>AB253*SUMIFS(Priser!$F$4:$F$15,Priser!$A$4:$A$15,$AM253)*Y253</f>
        <v>0</v>
      </c>
      <c r="AD253" s="82">
        <f t="shared" si="54"/>
        <v>0</v>
      </c>
      <c r="AE253" s="82">
        <f>IF(AD253&gt;=Priser!$J$5,Priser!$K$5,IF(AD253&gt;=Priser!$J$4,Priser!$K$4))</f>
        <v>0</v>
      </c>
      <c r="AF253" s="82">
        <f>AE253*SUMIFS(Priser!$F$4:$F$15,Priser!$A$4:$A$15,$AM253)*Z253</f>
        <v>0</v>
      </c>
      <c r="AH253" s="52"/>
      <c r="AJ253" s="82">
        <f>IF(Inmatning!F253="",Inmatning!E253,0)/IF(Inmatning!$F$2=Listor!$B$5,I253,1)</f>
        <v>0</v>
      </c>
      <c r="AK253" s="82">
        <f>Inmatning!F253/IF(Inmatning!$F$2=Listor!$B$5,I253,1)</f>
        <v>0</v>
      </c>
      <c r="AM253" s="74">
        <f t="shared" si="49"/>
        <v>6</v>
      </c>
      <c r="AN253" s="82">
        <f>Indata!$B$8</f>
        <v>0</v>
      </c>
    </row>
    <row r="254" spans="4:40" x14ac:dyDescent="0.25">
      <c r="D254" s="80">
        <f t="shared" si="55"/>
        <v>45449</v>
      </c>
      <c r="E254" s="161"/>
      <c r="F254" s="160"/>
      <c r="G254" s="80"/>
      <c r="H254" s="52">
        <f t="shared" si="50"/>
        <v>0</v>
      </c>
      <c r="I254" s="74">
        <f>24+SUMIFS(Listor!$C$22:$C$23,Listor!$B$22:$B$23,Inmatning!D254)</f>
        <v>24</v>
      </c>
      <c r="J254" s="82">
        <f t="shared" si="42"/>
        <v>0</v>
      </c>
      <c r="L254" s="99"/>
      <c r="M254" s="97"/>
      <c r="N254" s="82">
        <f>L254*SUMIFS(Priser!$F$4:$F$15,Priser!$A$4:$A$15,AM254)</f>
        <v>0</v>
      </c>
      <c r="O254" s="82">
        <f t="shared" si="51"/>
        <v>0</v>
      </c>
      <c r="Q254" s="82">
        <f t="shared" si="43"/>
        <v>0</v>
      </c>
      <c r="R254" s="82">
        <f t="shared" si="44"/>
        <v>0</v>
      </c>
      <c r="S254" s="82">
        <f t="shared" si="52"/>
        <v>0</v>
      </c>
      <c r="T254" s="82">
        <f t="shared" si="45"/>
        <v>0</v>
      </c>
      <c r="X254" s="82">
        <f t="shared" si="46"/>
        <v>0</v>
      </c>
      <c r="Y254" s="82">
        <f t="shared" si="56"/>
        <v>0</v>
      </c>
      <c r="Z254" s="82">
        <f t="shared" si="48"/>
        <v>0</v>
      </c>
      <c r="AA254" s="82">
        <f t="shared" si="53"/>
        <v>0</v>
      </c>
      <c r="AB254" s="82">
        <f>IF(AA254&gt;=Priser!$H$5,Priser!$I$5,IF(AA254&gt;=Priser!$H$4,Priser!$I$4))</f>
        <v>0</v>
      </c>
      <c r="AC254" s="82">
        <f>AB254*SUMIFS(Priser!$F$4:$F$15,Priser!$A$4:$A$15,$AM254)*Y254</f>
        <v>0</v>
      </c>
      <c r="AD254" s="82">
        <f t="shared" si="54"/>
        <v>0</v>
      </c>
      <c r="AE254" s="82">
        <f>IF(AD254&gt;=Priser!$J$5,Priser!$K$5,IF(AD254&gt;=Priser!$J$4,Priser!$K$4))</f>
        <v>0</v>
      </c>
      <c r="AF254" s="82">
        <f>AE254*SUMIFS(Priser!$F$4:$F$15,Priser!$A$4:$A$15,$AM254)*Z254</f>
        <v>0</v>
      </c>
      <c r="AH254" s="52"/>
      <c r="AJ254" s="82">
        <f>IF(Inmatning!F254="",Inmatning!E254,0)/IF(Inmatning!$F$2=Listor!$B$5,I254,1)</f>
        <v>0</v>
      </c>
      <c r="AK254" s="82">
        <f>Inmatning!F254/IF(Inmatning!$F$2=Listor!$B$5,I254,1)</f>
        <v>0</v>
      </c>
      <c r="AM254" s="74">
        <f t="shared" si="49"/>
        <v>6</v>
      </c>
      <c r="AN254" s="82">
        <f>Indata!$B$8</f>
        <v>0</v>
      </c>
    </row>
    <row r="255" spans="4:40" x14ac:dyDescent="0.25">
      <c r="D255" s="80">
        <f t="shared" si="55"/>
        <v>45450</v>
      </c>
      <c r="E255" s="161"/>
      <c r="F255" s="160"/>
      <c r="G255" s="80"/>
      <c r="H255" s="52">
        <f t="shared" si="50"/>
        <v>0</v>
      </c>
      <c r="I255" s="74">
        <f>24+SUMIFS(Listor!$C$22:$C$23,Listor!$B$22:$B$23,Inmatning!D255)</f>
        <v>24</v>
      </c>
      <c r="J255" s="82">
        <f t="shared" si="42"/>
        <v>0</v>
      </c>
      <c r="L255" s="99"/>
      <c r="M255" s="97"/>
      <c r="N255" s="82">
        <f>L255*SUMIFS(Priser!$F$4:$F$15,Priser!$A$4:$A$15,AM255)</f>
        <v>0</v>
      </c>
      <c r="O255" s="82">
        <f t="shared" si="51"/>
        <v>0</v>
      </c>
      <c r="Q255" s="82">
        <f t="shared" si="43"/>
        <v>0</v>
      </c>
      <c r="R255" s="82">
        <f t="shared" si="44"/>
        <v>0</v>
      </c>
      <c r="S255" s="82">
        <f t="shared" si="52"/>
        <v>0</v>
      </c>
      <c r="T255" s="82">
        <f t="shared" si="45"/>
        <v>0</v>
      </c>
      <c r="X255" s="82">
        <f t="shared" si="46"/>
        <v>0</v>
      </c>
      <c r="Y255" s="82">
        <f t="shared" si="56"/>
        <v>0</v>
      </c>
      <c r="Z255" s="82">
        <f t="shared" si="48"/>
        <v>0</v>
      </c>
      <c r="AA255" s="82">
        <f t="shared" si="53"/>
        <v>0</v>
      </c>
      <c r="AB255" s="82">
        <f>IF(AA255&gt;=Priser!$H$5,Priser!$I$5,IF(AA255&gt;=Priser!$H$4,Priser!$I$4))</f>
        <v>0</v>
      </c>
      <c r="AC255" s="82">
        <f>AB255*SUMIFS(Priser!$F$4:$F$15,Priser!$A$4:$A$15,$AM255)*Y255</f>
        <v>0</v>
      </c>
      <c r="AD255" s="82">
        <f t="shared" si="54"/>
        <v>0</v>
      </c>
      <c r="AE255" s="82">
        <f>IF(AD255&gt;=Priser!$J$5,Priser!$K$5,IF(AD255&gt;=Priser!$J$4,Priser!$K$4))</f>
        <v>0</v>
      </c>
      <c r="AF255" s="82">
        <f>AE255*SUMIFS(Priser!$F$4:$F$15,Priser!$A$4:$A$15,$AM255)*Z255</f>
        <v>0</v>
      </c>
      <c r="AH255" s="52"/>
      <c r="AJ255" s="82">
        <f>IF(Inmatning!F255="",Inmatning!E255,0)/IF(Inmatning!$F$2=Listor!$B$5,I255,1)</f>
        <v>0</v>
      </c>
      <c r="AK255" s="82">
        <f>Inmatning!F255/IF(Inmatning!$F$2=Listor!$B$5,I255,1)</f>
        <v>0</v>
      </c>
      <c r="AM255" s="74">
        <f t="shared" si="49"/>
        <v>6</v>
      </c>
      <c r="AN255" s="82">
        <f>Indata!$B$8</f>
        <v>0</v>
      </c>
    </row>
    <row r="256" spans="4:40" x14ac:dyDescent="0.25">
      <c r="D256" s="80">
        <f t="shared" si="55"/>
        <v>45451</v>
      </c>
      <c r="E256" s="161"/>
      <c r="F256" s="160"/>
      <c r="G256" s="80"/>
      <c r="H256" s="52">
        <f t="shared" si="50"/>
        <v>0</v>
      </c>
      <c r="I256" s="74">
        <f>24+SUMIFS(Listor!$C$22:$C$23,Listor!$B$22:$B$23,Inmatning!D256)</f>
        <v>24</v>
      </c>
      <c r="J256" s="82">
        <f t="shared" si="42"/>
        <v>0</v>
      </c>
      <c r="L256" s="99"/>
      <c r="M256" s="97"/>
      <c r="N256" s="82">
        <f>L256*SUMIFS(Priser!$F$4:$F$15,Priser!$A$4:$A$15,AM256)</f>
        <v>0</v>
      </c>
      <c r="O256" s="82">
        <f t="shared" si="51"/>
        <v>0</v>
      </c>
      <c r="Q256" s="82">
        <f t="shared" si="43"/>
        <v>0</v>
      </c>
      <c r="R256" s="82">
        <f t="shared" si="44"/>
        <v>0</v>
      </c>
      <c r="S256" s="82">
        <f t="shared" si="52"/>
        <v>0</v>
      </c>
      <c r="T256" s="82">
        <f t="shared" si="45"/>
        <v>0</v>
      </c>
      <c r="X256" s="82">
        <f t="shared" si="46"/>
        <v>0</v>
      </c>
      <c r="Y256" s="82">
        <f t="shared" si="56"/>
        <v>0</v>
      </c>
      <c r="Z256" s="82">
        <f t="shared" si="48"/>
        <v>0</v>
      </c>
      <c r="AA256" s="82">
        <f t="shared" si="53"/>
        <v>0</v>
      </c>
      <c r="AB256" s="82">
        <f>IF(AA256&gt;=Priser!$H$5,Priser!$I$5,IF(AA256&gt;=Priser!$H$4,Priser!$I$4))</f>
        <v>0</v>
      </c>
      <c r="AC256" s="82">
        <f>AB256*SUMIFS(Priser!$F$4:$F$15,Priser!$A$4:$A$15,$AM256)*Y256</f>
        <v>0</v>
      </c>
      <c r="AD256" s="82">
        <f t="shared" si="54"/>
        <v>0</v>
      </c>
      <c r="AE256" s="82">
        <f>IF(AD256&gt;=Priser!$J$5,Priser!$K$5,IF(AD256&gt;=Priser!$J$4,Priser!$K$4))</f>
        <v>0</v>
      </c>
      <c r="AF256" s="82">
        <f>AE256*SUMIFS(Priser!$F$4:$F$15,Priser!$A$4:$A$15,$AM256)*Z256</f>
        <v>0</v>
      </c>
      <c r="AH256" s="52"/>
      <c r="AJ256" s="82">
        <f>IF(Inmatning!F256="",Inmatning!E256,0)/IF(Inmatning!$F$2=Listor!$B$5,I256,1)</f>
        <v>0</v>
      </c>
      <c r="AK256" s="82">
        <f>Inmatning!F256/IF(Inmatning!$F$2=Listor!$B$5,I256,1)</f>
        <v>0</v>
      </c>
      <c r="AM256" s="74">
        <f t="shared" si="49"/>
        <v>6</v>
      </c>
      <c r="AN256" s="82">
        <f>Indata!$B$8</f>
        <v>0</v>
      </c>
    </row>
    <row r="257" spans="4:40" x14ac:dyDescent="0.25">
      <c r="D257" s="80">
        <f t="shared" si="55"/>
        <v>45452</v>
      </c>
      <c r="E257" s="161"/>
      <c r="F257" s="160"/>
      <c r="G257" s="80"/>
      <c r="H257" s="52">
        <f t="shared" si="50"/>
        <v>0</v>
      </c>
      <c r="I257" s="74">
        <f>24+SUMIFS(Listor!$C$22:$C$23,Listor!$B$22:$B$23,Inmatning!D257)</f>
        <v>24</v>
      </c>
      <c r="J257" s="82">
        <f t="shared" si="42"/>
        <v>0</v>
      </c>
      <c r="L257" s="99"/>
      <c r="M257" s="97"/>
      <c r="N257" s="82">
        <f>L257*SUMIFS(Priser!$F$4:$F$15,Priser!$A$4:$A$15,AM257)</f>
        <v>0</v>
      </c>
      <c r="O257" s="82">
        <f t="shared" si="51"/>
        <v>0</v>
      </c>
      <c r="Q257" s="82">
        <f t="shared" si="43"/>
        <v>0</v>
      </c>
      <c r="R257" s="82">
        <f t="shared" si="44"/>
        <v>0</v>
      </c>
      <c r="S257" s="82">
        <f t="shared" si="52"/>
        <v>0</v>
      </c>
      <c r="T257" s="82">
        <f t="shared" si="45"/>
        <v>0</v>
      </c>
      <c r="X257" s="82">
        <f t="shared" si="46"/>
        <v>0</v>
      </c>
      <c r="Y257" s="82">
        <f t="shared" si="56"/>
        <v>0</v>
      </c>
      <c r="Z257" s="82">
        <f t="shared" si="48"/>
        <v>0</v>
      </c>
      <c r="AA257" s="82">
        <f t="shared" si="53"/>
        <v>0</v>
      </c>
      <c r="AB257" s="82">
        <f>IF(AA257&gt;=Priser!$H$5,Priser!$I$5,IF(AA257&gt;=Priser!$H$4,Priser!$I$4))</f>
        <v>0</v>
      </c>
      <c r="AC257" s="82">
        <f>AB257*SUMIFS(Priser!$F$4:$F$15,Priser!$A$4:$A$15,$AM257)*Y257</f>
        <v>0</v>
      </c>
      <c r="AD257" s="82">
        <f t="shared" si="54"/>
        <v>0</v>
      </c>
      <c r="AE257" s="82">
        <f>IF(AD257&gt;=Priser!$J$5,Priser!$K$5,IF(AD257&gt;=Priser!$J$4,Priser!$K$4))</f>
        <v>0</v>
      </c>
      <c r="AF257" s="82">
        <f>AE257*SUMIFS(Priser!$F$4:$F$15,Priser!$A$4:$A$15,$AM257)*Z257</f>
        <v>0</v>
      </c>
      <c r="AH257" s="52"/>
      <c r="AJ257" s="82">
        <f>IF(Inmatning!F257="",Inmatning!E257,0)/IF(Inmatning!$F$2=Listor!$B$5,I257,1)</f>
        <v>0</v>
      </c>
      <c r="AK257" s="82">
        <f>Inmatning!F257/IF(Inmatning!$F$2=Listor!$B$5,I257,1)</f>
        <v>0</v>
      </c>
      <c r="AM257" s="74">
        <f t="shared" si="49"/>
        <v>6</v>
      </c>
      <c r="AN257" s="82">
        <f>Indata!$B$8</f>
        <v>0</v>
      </c>
    </row>
    <row r="258" spans="4:40" x14ac:dyDescent="0.25">
      <c r="D258" s="80">
        <f t="shared" si="55"/>
        <v>45453</v>
      </c>
      <c r="E258" s="161"/>
      <c r="F258" s="160"/>
      <c r="G258" s="80"/>
      <c r="H258" s="52">
        <f t="shared" si="50"/>
        <v>0</v>
      </c>
      <c r="I258" s="74">
        <f>24+SUMIFS(Listor!$C$22:$C$23,Listor!$B$22:$B$23,Inmatning!D258)</f>
        <v>24</v>
      </c>
      <c r="J258" s="82">
        <f t="shared" si="42"/>
        <v>0</v>
      </c>
      <c r="L258" s="99"/>
      <c r="M258" s="97"/>
      <c r="N258" s="82">
        <f>L258*SUMIFS(Priser!$F$4:$F$15,Priser!$A$4:$A$15,AM258)</f>
        <v>0</v>
      </c>
      <c r="O258" s="82">
        <f t="shared" si="51"/>
        <v>0</v>
      </c>
      <c r="Q258" s="82">
        <f t="shared" si="43"/>
        <v>0</v>
      </c>
      <c r="R258" s="82">
        <f t="shared" si="44"/>
        <v>0</v>
      </c>
      <c r="S258" s="82">
        <f t="shared" si="52"/>
        <v>0</v>
      </c>
      <c r="T258" s="82">
        <f t="shared" si="45"/>
        <v>0</v>
      </c>
      <c r="X258" s="82">
        <f t="shared" si="46"/>
        <v>0</v>
      </c>
      <c r="Y258" s="82">
        <f t="shared" si="56"/>
        <v>0</v>
      </c>
      <c r="Z258" s="82">
        <f t="shared" si="48"/>
        <v>0</v>
      </c>
      <c r="AA258" s="82">
        <f t="shared" si="53"/>
        <v>0</v>
      </c>
      <c r="AB258" s="82">
        <f>IF(AA258&gt;=Priser!$H$5,Priser!$I$5,IF(AA258&gt;=Priser!$H$4,Priser!$I$4))</f>
        <v>0</v>
      </c>
      <c r="AC258" s="82">
        <f>AB258*SUMIFS(Priser!$F$4:$F$15,Priser!$A$4:$A$15,$AM258)*Y258</f>
        <v>0</v>
      </c>
      <c r="AD258" s="82">
        <f t="shared" si="54"/>
        <v>0</v>
      </c>
      <c r="AE258" s="82">
        <f>IF(AD258&gt;=Priser!$J$5,Priser!$K$5,IF(AD258&gt;=Priser!$J$4,Priser!$K$4))</f>
        <v>0</v>
      </c>
      <c r="AF258" s="82">
        <f>AE258*SUMIFS(Priser!$F$4:$F$15,Priser!$A$4:$A$15,$AM258)*Z258</f>
        <v>0</v>
      </c>
      <c r="AH258" s="52"/>
      <c r="AJ258" s="82">
        <f>IF(Inmatning!F258="",Inmatning!E258,0)/IF(Inmatning!$F$2=Listor!$B$5,I258,1)</f>
        <v>0</v>
      </c>
      <c r="AK258" s="82">
        <f>Inmatning!F258/IF(Inmatning!$F$2=Listor!$B$5,I258,1)</f>
        <v>0</v>
      </c>
      <c r="AM258" s="74">
        <f t="shared" si="49"/>
        <v>6</v>
      </c>
      <c r="AN258" s="82">
        <f>Indata!$B$8</f>
        <v>0</v>
      </c>
    </row>
    <row r="259" spans="4:40" x14ac:dyDescent="0.25">
      <c r="D259" s="80">
        <f t="shared" si="55"/>
        <v>45454</v>
      </c>
      <c r="E259" s="161"/>
      <c r="F259" s="160"/>
      <c r="G259" s="80"/>
      <c r="H259" s="52">
        <f t="shared" si="50"/>
        <v>0</v>
      </c>
      <c r="I259" s="74">
        <f>24+SUMIFS(Listor!$C$22:$C$23,Listor!$B$22:$B$23,Inmatning!D259)</f>
        <v>24</v>
      </c>
      <c r="J259" s="82">
        <f t="shared" si="42"/>
        <v>0</v>
      </c>
      <c r="L259" s="99"/>
      <c r="M259" s="97"/>
      <c r="N259" s="82">
        <f>L259*SUMIFS(Priser!$F$4:$F$15,Priser!$A$4:$A$15,AM259)</f>
        <v>0</v>
      </c>
      <c r="O259" s="82">
        <f t="shared" si="51"/>
        <v>0</v>
      </c>
      <c r="Q259" s="82">
        <f t="shared" si="43"/>
        <v>0</v>
      </c>
      <c r="R259" s="82">
        <f t="shared" si="44"/>
        <v>0</v>
      </c>
      <c r="S259" s="82">
        <f t="shared" si="52"/>
        <v>0</v>
      </c>
      <c r="T259" s="82">
        <f t="shared" si="45"/>
        <v>0</v>
      </c>
      <c r="X259" s="82">
        <f t="shared" si="46"/>
        <v>0</v>
      </c>
      <c r="Y259" s="82">
        <f t="shared" si="56"/>
        <v>0</v>
      </c>
      <c r="Z259" s="82">
        <f t="shared" si="48"/>
        <v>0</v>
      </c>
      <c r="AA259" s="82">
        <f t="shared" si="53"/>
        <v>0</v>
      </c>
      <c r="AB259" s="82">
        <f>IF(AA259&gt;=Priser!$H$5,Priser!$I$5,IF(AA259&gt;=Priser!$H$4,Priser!$I$4))</f>
        <v>0</v>
      </c>
      <c r="AC259" s="82">
        <f>AB259*SUMIFS(Priser!$F$4:$F$15,Priser!$A$4:$A$15,$AM259)*Y259</f>
        <v>0</v>
      </c>
      <c r="AD259" s="82">
        <f t="shared" si="54"/>
        <v>0</v>
      </c>
      <c r="AE259" s="82">
        <f>IF(AD259&gt;=Priser!$J$5,Priser!$K$5,IF(AD259&gt;=Priser!$J$4,Priser!$K$4))</f>
        <v>0</v>
      </c>
      <c r="AF259" s="82">
        <f>AE259*SUMIFS(Priser!$F$4:$F$15,Priser!$A$4:$A$15,$AM259)*Z259</f>
        <v>0</v>
      </c>
      <c r="AH259" s="52"/>
      <c r="AJ259" s="82">
        <f>IF(Inmatning!F259="",Inmatning!E259,0)/IF(Inmatning!$F$2=Listor!$B$5,I259,1)</f>
        <v>0</v>
      </c>
      <c r="AK259" s="82">
        <f>Inmatning!F259/IF(Inmatning!$F$2=Listor!$B$5,I259,1)</f>
        <v>0</v>
      </c>
      <c r="AM259" s="74">
        <f t="shared" si="49"/>
        <v>6</v>
      </c>
      <c r="AN259" s="82">
        <f>Indata!$B$8</f>
        <v>0</v>
      </c>
    </row>
    <row r="260" spans="4:40" x14ac:dyDescent="0.25">
      <c r="D260" s="80">
        <f t="shared" si="55"/>
        <v>45455</v>
      </c>
      <c r="E260" s="161"/>
      <c r="F260" s="160"/>
      <c r="G260" s="80"/>
      <c r="H260" s="52">
        <f t="shared" si="50"/>
        <v>0</v>
      </c>
      <c r="I260" s="74">
        <f>24+SUMIFS(Listor!$C$22:$C$23,Listor!$B$22:$B$23,Inmatning!D260)</f>
        <v>24</v>
      </c>
      <c r="J260" s="82">
        <f t="shared" si="42"/>
        <v>0</v>
      </c>
      <c r="L260" s="99"/>
      <c r="M260" s="97"/>
      <c r="N260" s="82">
        <f>L260*SUMIFS(Priser!$F$4:$F$15,Priser!$A$4:$A$15,AM260)</f>
        <v>0</v>
      </c>
      <c r="O260" s="82">
        <f t="shared" si="51"/>
        <v>0</v>
      </c>
      <c r="Q260" s="82">
        <f t="shared" si="43"/>
        <v>0</v>
      </c>
      <c r="R260" s="82">
        <f t="shared" si="44"/>
        <v>0</v>
      </c>
      <c r="S260" s="82">
        <f t="shared" si="52"/>
        <v>0</v>
      </c>
      <c r="T260" s="82">
        <f t="shared" si="45"/>
        <v>0</v>
      </c>
      <c r="X260" s="82">
        <f t="shared" si="46"/>
        <v>0</v>
      </c>
      <c r="Y260" s="82">
        <f t="shared" si="56"/>
        <v>0</v>
      </c>
      <c r="Z260" s="82">
        <f t="shared" si="48"/>
        <v>0</v>
      </c>
      <c r="AA260" s="82">
        <f t="shared" si="53"/>
        <v>0</v>
      </c>
      <c r="AB260" s="82">
        <f>IF(AA260&gt;=Priser!$H$5,Priser!$I$5,IF(AA260&gt;=Priser!$H$4,Priser!$I$4))</f>
        <v>0</v>
      </c>
      <c r="AC260" s="82">
        <f>AB260*SUMIFS(Priser!$F$4:$F$15,Priser!$A$4:$A$15,$AM260)*Y260</f>
        <v>0</v>
      </c>
      <c r="AD260" s="82">
        <f t="shared" si="54"/>
        <v>0</v>
      </c>
      <c r="AE260" s="82">
        <f>IF(AD260&gt;=Priser!$J$5,Priser!$K$5,IF(AD260&gt;=Priser!$J$4,Priser!$K$4))</f>
        <v>0</v>
      </c>
      <c r="AF260" s="82">
        <f>AE260*SUMIFS(Priser!$F$4:$F$15,Priser!$A$4:$A$15,$AM260)*Z260</f>
        <v>0</v>
      </c>
      <c r="AH260" s="52"/>
      <c r="AJ260" s="82">
        <f>IF(Inmatning!F260="",Inmatning!E260,0)/IF(Inmatning!$F$2=Listor!$B$5,I260,1)</f>
        <v>0</v>
      </c>
      <c r="AK260" s="82">
        <f>Inmatning!F260/IF(Inmatning!$F$2=Listor!$B$5,I260,1)</f>
        <v>0</v>
      </c>
      <c r="AM260" s="74">
        <f t="shared" si="49"/>
        <v>6</v>
      </c>
      <c r="AN260" s="82">
        <f>Indata!$B$8</f>
        <v>0</v>
      </c>
    </row>
    <row r="261" spans="4:40" x14ac:dyDescent="0.25">
      <c r="D261" s="80">
        <f t="shared" si="55"/>
        <v>45456</v>
      </c>
      <c r="E261" s="161"/>
      <c r="F261" s="160"/>
      <c r="G261" s="80"/>
      <c r="H261" s="52">
        <f t="shared" si="50"/>
        <v>0</v>
      </c>
      <c r="I261" s="74">
        <f>24+SUMIFS(Listor!$C$22:$C$23,Listor!$B$22:$B$23,Inmatning!D261)</f>
        <v>24</v>
      </c>
      <c r="J261" s="82">
        <f t="shared" ref="J261:J324" si="57">SUM(AJ261:AK261)</f>
        <v>0</v>
      </c>
      <c r="L261" s="99"/>
      <c r="M261" s="97"/>
      <c r="N261" s="82">
        <f>L261*SUMIFS(Priser!$F$4:$F$15,Priser!$A$4:$A$15,AM261)</f>
        <v>0</v>
      </c>
      <c r="O261" s="82">
        <f t="shared" si="51"/>
        <v>0</v>
      </c>
      <c r="Q261" s="82">
        <f t="shared" ref="Q261:Q324" si="58">B$7</f>
        <v>0</v>
      </c>
      <c r="R261" s="82">
        <f t="shared" ref="R261:R324" si="59">SUMIFS($B$9:$B$20,$C$9:$C$20,AM261)</f>
        <v>0</v>
      </c>
      <c r="S261" s="82">
        <f t="shared" si="52"/>
        <v>0</v>
      </c>
      <c r="T261" s="82">
        <f t="shared" ref="T261:T324" si="60">SUM(Q261:S261)</f>
        <v>0</v>
      </c>
      <c r="X261" s="82">
        <f t="shared" ref="X261:X324" si="61">MAX(J261-T261,0)</f>
        <v>0</v>
      </c>
      <c r="Y261" s="82">
        <f t="shared" si="56"/>
        <v>0</v>
      </c>
      <c r="Z261" s="82">
        <f t="shared" ref="Z261:Z324" si="62">MAX(J261-AN261,0)</f>
        <v>0</v>
      </c>
      <c r="AA261" s="82">
        <f t="shared" si="53"/>
        <v>0</v>
      </c>
      <c r="AB261" s="82">
        <f>IF(AA261&gt;=Priser!$H$5,Priser!$I$5,IF(AA261&gt;=Priser!$H$4,Priser!$I$4))</f>
        <v>0</v>
      </c>
      <c r="AC261" s="82">
        <f>AB261*SUMIFS(Priser!$F$4:$F$15,Priser!$A$4:$A$15,$AM261)*Y261</f>
        <v>0</v>
      </c>
      <c r="AD261" s="82">
        <f t="shared" si="54"/>
        <v>0</v>
      </c>
      <c r="AE261" s="82">
        <f>IF(AD261&gt;=Priser!$J$5,Priser!$K$5,IF(AD261&gt;=Priser!$J$4,Priser!$K$4))</f>
        <v>0</v>
      </c>
      <c r="AF261" s="82">
        <f>AE261*SUMIFS(Priser!$F$4:$F$15,Priser!$A$4:$A$15,$AM261)*Z261</f>
        <v>0</v>
      </c>
      <c r="AH261" s="52"/>
      <c r="AJ261" s="82">
        <f>IF(Inmatning!F261="",Inmatning!E261,0)/IF(Inmatning!$F$2=Listor!$B$5,I261,1)</f>
        <v>0</v>
      </c>
      <c r="AK261" s="82">
        <f>Inmatning!F261/IF(Inmatning!$F$2=Listor!$B$5,I261,1)</f>
        <v>0</v>
      </c>
      <c r="AM261" s="74">
        <f t="shared" ref="AM261:AM324" si="63">MONTH(D261)</f>
        <v>6</v>
      </c>
      <c r="AN261" s="82">
        <f>Indata!$B$8</f>
        <v>0</v>
      </c>
    </row>
    <row r="262" spans="4:40" x14ac:dyDescent="0.25">
      <c r="D262" s="80">
        <f t="shared" si="55"/>
        <v>45457</v>
      </c>
      <c r="E262" s="161"/>
      <c r="F262" s="160"/>
      <c r="G262" s="80"/>
      <c r="H262" s="52">
        <f t="shared" ref="H262:H325" si="64">J262*I262</f>
        <v>0</v>
      </c>
      <c r="I262" s="74">
        <f>24+SUMIFS(Listor!$C$22:$C$23,Listor!$B$22:$B$23,Inmatning!D262)</f>
        <v>24</v>
      </c>
      <c r="J262" s="82">
        <f t="shared" si="57"/>
        <v>0</v>
      </c>
      <c r="L262" s="99"/>
      <c r="M262" s="97"/>
      <c r="N262" s="82">
        <f>L262*SUMIFS(Priser!$F$4:$F$15,Priser!$A$4:$A$15,AM262)</f>
        <v>0</v>
      </c>
      <c r="O262" s="82">
        <f t="shared" ref="O262:O325" si="65">AC262+AF262</f>
        <v>0</v>
      </c>
      <c r="Q262" s="82">
        <f t="shared" si="58"/>
        <v>0</v>
      </c>
      <c r="R262" s="82">
        <f t="shared" si="59"/>
        <v>0</v>
      </c>
      <c r="S262" s="82">
        <f t="shared" ref="S262:S325" si="66">L262</f>
        <v>0</v>
      </c>
      <c r="T262" s="82">
        <f t="shared" si="60"/>
        <v>0</v>
      </c>
      <c r="X262" s="82">
        <f t="shared" si="61"/>
        <v>0</v>
      </c>
      <c r="Y262" s="82">
        <f t="shared" si="56"/>
        <v>0</v>
      </c>
      <c r="Z262" s="82">
        <f t="shared" si="62"/>
        <v>0</v>
      </c>
      <c r="AA262" s="82">
        <f t="shared" ref="AA262:AA325" si="67">COUNTIFS(Y262,"&gt;0")+IF(AM262=AM261,AA261,0)</f>
        <v>0</v>
      </c>
      <c r="AB262" s="82">
        <f>IF(AA262&gt;=Priser!$H$5,Priser!$I$5,IF(AA262&gt;=Priser!$H$4,Priser!$I$4))</f>
        <v>0</v>
      </c>
      <c r="AC262" s="82">
        <f>AB262*SUMIFS(Priser!$F$4:$F$15,Priser!$A$4:$A$15,$AM262)*Y262</f>
        <v>0</v>
      </c>
      <c r="AD262" s="82">
        <f t="shared" ref="AD262:AD325" si="68">COUNTIFS(Z262,"&gt;0")+IF(AM262=AM261,AD261,0)</f>
        <v>0</v>
      </c>
      <c r="AE262" s="82">
        <f>IF(AD262&gt;=Priser!$J$5,Priser!$K$5,IF(AD262&gt;=Priser!$J$4,Priser!$K$4))</f>
        <v>0</v>
      </c>
      <c r="AF262" s="82">
        <f>AE262*SUMIFS(Priser!$F$4:$F$15,Priser!$A$4:$A$15,$AM262)*Z262</f>
        <v>0</v>
      </c>
      <c r="AH262" s="52"/>
      <c r="AJ262" s="82">
        <f>IF(Inmatning!F262="",Inmatning!E262,0)/IF(Inmatning!$F$2=Listor!$B$5,I262,1)</f>
        <v>0</v>
      </c>
      <c r="AK262" s="82">
        <f>Inmatning!F262/IF(Inmatning!$F$2=Listor!$B$5,I262,1)</f>
        <v>0</v>
      </c>
      <c r="AM262" s="74">
        <f t="shared" si="63"/>
        <v>6</v>
      </c>
      <c r="AN262" s="82">
        <f>Indata!$B$8</f>
        <v>0</v>
      </c>
    </row>
    <row r="263" spans="4:40" x14ac:dyDescent="0.25">
      <c r="D263" s="80">
        <f t="shared" ref="D263:D326" si="69">D262+1</f>
        <v>45458</v>
      </c>
      <c r="E263" s="161"/>
      <c r="F263" s="160"/>
      <c r="G263" s="80"/>
      <c r="H263" s="52">
        <f t="shared" si="64"/>
        <v>0</v>
      </c>
      <c r="I263" s="74">
        <f>24+SUMIFS(Listor!$C$22:$C$23,Listor!$B$22:$B$23,Inmatning!D263)</f>
        <v>24</v>
      </c>
      <c r="J263" s="82">
        <f t="shared" si="57"/>
        <v>0</v>
      </c>
      <c r="L263" s="99"/>
      <c r="M263" s="97"/>
      <c r="N263" s="82">
        <f>L263*SUMIFS(Priser!$F$4:$F$15,Priser!$A$4:$A$15,AM263)</f>
        <v>0</v>
      </c>
      <c r="O263" s="82">
        <f t="shared" si="65"/>
        <v>0</v>
      </c>
      <c r="Q263" s="82">
        <f t="shared" si="58"/>
        <v>0</v>
      </c>
      <c r="R263" s="82">
        <f t="shared" si="59"/>
        <v>0</v>
      </c>
      <c r="S263" s="82">
        <f t="shared" si="66"/>
        <v>0</v>
      </c>
      <c r="T263" s="82">
        <f t="shared" si="60"/>
        <v>0</v>
      </c>
      <c r="X263" s="82">
        <f t="shared" si="61"/>
        <v>0</v>
      </c>
      <c r="Y263" s="82">
        <f t="shared" si="56"/>
        <v>0</v>
      </c>
      <c r="Z263" s="82">
        <f t="shared" si="62"/>
        <v>0</v>
      </c>
      <c r="AA263" s="82">
        <f t="shared" si="67"/>
        <v>0</v>
      </c>
      <c r="AB263" s="82">
        <f>IF(AA263&gt;=Priser!$H$5,Priser!$I$5,IF(AA263&gt;=Priser!$H$4,Priser!$I$4))</f>
        <v>0</v>
      </c>
      <c r="AC263" s="82">
        <f>AB263*SUMIFS(Priser!$F$4:$F$15,Priser!$A$4:$A$15,$AM263)*Y263</f>
        <v>0</v>
      </c>
      <c r="AD263" s="82">
        <f t="shared" si="68"/>
        <v>0</v>
      </c>
      <c r="AE263" s="82">
        <f>IF(AD263&gt;=Priser!$J$5,Priser!$K$5,IF(AD263&gt;=Priser!$J$4,Priser!$K$4))</f>
        <v>0</v>
      </c>
      <c r="AF263" s="82">
        <f>AE263*SUMIFS(Priser!$F$4:$F$15,Priser!$A$4:$A$15,$AM263)*Z263</f>
        <v>0</v>
      </c>
      <c r="AH263" s="52"/>
      <c r="AJ263" s="82">
        <f>IF(Inmatning!F263="",Inmatning!E263,0)/IF(Inmatning!$F$2=Listor!$B$5,I263,1)</f>
        <v>0</v>
      </c>
      <c r="AK263" s="82">
        <f>Inmatning!F263/IF(Inmatning!$F$2=Listor!$B$5,I263,1)</f>
        <v>0</v>
      </c>
      <c r="AM263" s="74">
        <f t="shared" si="63"/>
        <v>6</v>
      </c>
      <c r="AN263" s="82">
        <f>Indata!$B$8</f>
        <v>0</v>
      </c>
    </row>
    <row r="264" spans="4:40" x14ac:dyDescent="0.25">
      <c r="D264" s="80">
        <f t="shared" si="69"/>
        <v>45459</v>
      </c>
      <c r="E264" s="161"/>
      <c r="F264" s="160"/>
      <c r="G264" s="80"/>
      <c r="H264" s="52">
        <f t="shared" si="64"/>
        <v>0</v>
      </c>
      <c r="I264" s="74">
        <f>24+SUMIFS(Listor!$C$22:$C$23,Listor!$B$22:$B$23,Inmatning!D264)</f>
        <v>24</v>
      </c>
      <c r="J264" s="82">
        <f t="shared" si="57"/>
        <v>0</v>
      </c>
      <c r="L264" s="99"/>
      <c r="M264" s="97"/>
      <c r="N264" s="82">
        <f>L264*SUMIFS(Priser!$F$4:$F$15,Priser!$A$4:$A$15,AM264)</f>
        <v>0</v>
      </c>
      <c r="O264" s="82">
        <f t="shared" si="65"/>
        <v>0</v>
      </c>
      <c r="Q264" s="82">
        <f t="shared" si="58"/>
        <v>0</v>
      </c>
      <c r="R264" s="82">
        <f t="shared" si="59"/>
        <v>0</v>
      </c>
      <c r="S264" s="82">
        <f t="shared" si="66"/>
        <v>0</v>
      </c>
      <c r="T264" s="82">
        <f t="shared" si="60"/>
        <v>0</v>
      </c>
      <c r="X264" s="82">
        <f t="shared" si="61"/>
        <v>0</v>
      </c>
      <c r="Y264" s="82">
        <f t="shared" si="56"/>
        <v>0</v>
      </c>
      <c r="Z264" s="82">
        <f t="shared" si="62"/>
        <v>0</v>
      </c>
      <c r="AA264" s="82">
        <f t="shared" si="67"/>
        <v>0</v>
      </c>
      <c r="AB264" s="82">
        <f>IF(AA264&gt;=Priser!$H$5,Priser!$I$5,IF(AA264&gt;=Priser!$H$4,Priser!$I$4))</f>
        <v>0</v>
      </c>
      <c r="AC264" s="82">
        <f>AB264*SUMIFS(Priser!$F$4:$F$15,Priser!$A$4:$A$15,$AM264)*Y264</f>
        <v>0</v>
      </c>
      <c r="AD264" s="82">
        <f t="shared" si="68"/>
        <v>0</v>
      </c>
      <c r="AE264" s="82">
        <f>IF(AD264&gt;=Priser!$J$5,Priser!$K$5,IF(AD264&gt;=Priser!$J$4,Priser!$K$4))</f>
        <v>0</v>
      </c>
      <c r="AF264" s="82">
        <f>AE264*SUMIFS(Priser!$F$4:$F$15,Priser!$A$4:$A$15,$AM264)*Z264</f>
        <v>0</v>
      </c>
      <c r="AH264" s="52"/>
      <c r="AJ264" s="82">
        <f>IF(Inmatning!F264="",Inmatning!E264,0)/IF(Inmatning!$F$2=Listor!$B$5,I264,1)</f>
        <v>0</v>
      </c>
      <c r="AK264" s="82">
        <f>Inmatning!F264/IF(Inmatning!$F$2=Listor!$B$5,I264,1)</f>
        <v>0</v>
      </c>
      <c r="AM264" s="74">
        <f t="shared" si="63"/>
        <v>6</v>
      </c>
      <c r="AN264" s="82">
        <f>Indata!$B$8</f>
        <v>0</v>
      </c>
    </row>
    <row r="265" spans="4:40" x14ac:dyDescent="0.25">
      <c r="D265" s="80">
        <f t="shared" si="69"/>
        <v>45460</v>
      </c>
      <c r="E265" s="161"/>
      <c r="F265" s="160"/>
      <c r="G265" s="80"/>
      <c r="H265" s="52">
        <f t="shared" si="64"/>
        <v>0</v>
      </c>
      <c r="I265" s="74">
        <f>24+SUMIFS(Listor!$C$22:$C$23,Listor!$B$22:$B$23,Inmatning!D265)</f>
        <v>24</v>
      </c>
      <c r="J265" s="82">
        <f t="shared" si="57"/>
        <v>0</v>
      </c>
      <c r="L265" s="99"/>
      <c r="M265" s="97"/>
      <c r="N265" s="82">
        <f>L265*SUMIFS(Priser!$F$4:$F$15,Priser!$A$4:$A$15,AM265)</f>
        <v>0</v>
      </c>
      <c r="O265" s="82">
        <f t="shared" si="65"/>
        <v>0</v>
      </c>
      <c r="Q265" s="82">
        <f t="shared" si="58"/>
        <v>0</v>
      </c>
      <c r="R265" s="82">
        <f t="shared" si="59"/>
        <v>0</v>
      </c>
      <c r="S265" s="82">
        <f t="shared" si="66"/>
        <v>0</v>
      </c>
      <c r="T265" s="82">
        <f t="shared" si="60"/>
        <v>0</v>
      </c>
      <c r="X265" s="82">
        <f t="shared" si="61"/>
        <v>0</v>
      </c>
      <c r="Y265" s="82">
        <f t="shared" si="56"/>
        <v>0</v>
      </c>
      <c r="Z265" s="82">
        <f t="shared" si="62"/>
        <v>0</v>
      </c>
      <c r="AA265" s="82">
        <f t="shared" si="67"/>
        <v>0</v>
      </c>
      <c r="AB265" s="82">
        <f>IF(AA265&gt;=Priser!$H$5,Priser!$I$5,IF(AA265&gt;=Priser!$H$4,Priser!$I$4))</f>
        <v>0</v>
      </c>
      <c r="AC265" s="82">
        <f>AB265*SUMIFS(Priser!$F$4:$F$15,Priser!$A$4:$A$15,$AM265)*Y265</f>
        <v>0</v>
      </c>
      <c r="AD265" s="82">
        <f t="shared" si="68"/>
        <v>0</v>
      </c>
      <c r="AE265" s="82">
        <f>IF(AD265&gt;=Priser!$J$5,Priser!$K$5,IF(AD265&gt;=Priser!$J$4,Priser!$K$4))</f>
        <v>0</v>
      </c>
      <c r="AF265" s="82">
        <f>AE265*SUMIFS(Priser!$F$4:$F$15,Priser!$A$4:$A$15,$AM265)*Z265</f>
        <v>0</v>
      </c>
      <c r="AH265" s="52"/>
      <c r="AJ265" s="82">
        <f>IF(Inmatning!F265="",Inmatning!E265,0)/IF(Inmatning!$F$2=Listor!$B$5,I265,1)</f>
        <v>0</v>
      </c>
      <c r="AK265" s="82">
        <f>Inmatning!F265/IF(Inmatning!$F$2=Listor!$B$5,I265,1)</f>
        <v>0</v>
      </c>
      <c r="AM265" s="74">
        <f t="shared" si="63"/>
        <v>6</v>
      </c>
      <c r="AN265" s="82">
        <f>Indata!$B$8</f>
        <v>0</v>
      </c>
    </row>
    <row r="266" spans="4:40" x14ac:dyDescent="0.25">
      <c r="D266" s="80">
        <f t="shared" si="69"/>
        <v>45461</v>
      </c>
      <c r="E266" s="161"/>
      <c r="F266" s="160"/>
      <c r="G266" s="80"/>
      <c r="H266" s="52">
        <f t="shared" si="64"/>
        <v>0</v>
      </c>
      <c r="I266" s="74">
        <f>24+SUMIFS(Listor!$C$22:$C$23,Listor!$B$22:$B$23,Inmatning!D266)</f>
        <v>24</v>
      </c>
      <c r="J266" s="82">
        <f t="shared" si="57"/>
        <v>0</v>
      </c>
      <c r="L266" s="99"/>
      <c r="M266" s="97"/>
      <c r="N266" s="82">
        <f>L266*SUMIFS(Priser!$F$4:$F$15,Priser!$A$4:$A$15,AM266)</f>
        <v>0</v>
      </c>
      <c r="O266" s="82">
        <f t="shared" si="65"/>
        <v>0</v>
      </c>
      <c r="Q266" s="82">
        <f t="shared" si="58"/>
        <v>0</v>
      </c>
      <c r="R266" s="82">
        <f t="shared" si="59"/>
        <v>0</v>
      </c>
      <c r="S266" s="82">
        <f t="shared" si="66"/>
        <v>0</v>
      </c>
      <c r="T266" s="82">
        <f t="shared" si="60"/>
        <v>0</v>
      </c>
      <c r="X266" s="82">
        <f t="shared" si="61"/>
        <v>0</v>
      </c>
      <c r="Y266" s="82">
        <f t="shared" si="56"/>
        <v>0</v>
      </c>
      <c r="Z266" s="82">
        <f t="shared" si="62"/>
        <v>0</v>
      </c>
      <c r="AA266" s="82">
        <f t="shared" si="67"/>
        <v>0</v>
      </c>
      <c r="AB266" s="82">
        <f>IF(AA266&gt;=Priser!$H$5,Priser!$I$5,IF(AA266&gt;=Priser!$H$4,Priser!$I$4))</f>
        <v>0</v>
      </c>
      <c r="AC266" s="82">
        <f>AB266*SUMIFS(Priser!$F$4:$F$15,Priser!$A$4:$A$15,$AM266)*Y266</f>
        <v>0</v>
      </c>
      <c r="AD266" s="82">
        <f t="shared" si="68"/>
        <v>0</v>
      </c>
      <c r="AE266" s="82">
        <f>IF(AD266&gt;=Priser!$J$5,Priser!$K$5,IF(AD266&gt;=Priser!$J$4,Priser!$K$4))</f>
        <v>0</v>
      </c>
      <c r="AF266" s="82">
        <f>AE266*SUMIFS(Priser!$F$4:$F$15,Priser!$A$4:$A$15,$AM266)*Z266</f>
        <v>0</v>
      </c>
      <c r="AH266" s="52"/>
      <c r="AJ266" s="82">
        <f>IF(Inmatning!F266="",Inmatning!E266,0)/IF(Inmatning!$F$2=Listor!$B$5,I266,1)</f>
        <v>0</v>
      </c>
      <c r="AK266" s="82">
        <f>Inmatning!F266/IF(Inmatning!$F$2=Listor!$B$5,I266,1)</f>
        <v>0</v>
      </c>
      <c r="AM266" s="74">
        <f t="shared" si="63"/>
        <v>6</v>
      </c>
      <c r="AN266" s="82">
        <f>Indata!$B$8</f>
        <v>0</v>
      </c>
    </row>
    <row r="267" spans="4:40" x14ac:dyDescent="0.25">
      <c r="D267" s="80">
        <f t="shared" si="69"/>
        <v>45462</v>
      </c>
      <c r="E267" s="161"/>
      <c r="F267" s="160"/>
      <c r="G267" s="80"/>
      <c r="H267" s="52">
        <f t="shared" si="64"/>
        <v>0</v>
      </c>
      <c r="I267" s="74">
        <f>24+SUMIFS(Listor!$C$22:$C$23,Listor!$B$22:$B$23,Inmatning!D267)</f>
        <v>24</v>
      </c>
      <c r="J267" s="82">
        <f t="shared" si="57"/>
        <v>0</v>
      </c>
      <c r="L267" s="99"/>
      <c r="M267" s="97"/>
      <c r="N267" s="82">
        <f>L267*SUMIFS(Priser!$F$4:$F$15,Priser!$A$4:$A$15,AM267)</f>
        <v>0</v>
      </c>
      <c r="O267" s="82">
        <f t="shared" si="65"/>
        <v>0</v>
      </c>
      <c r="Q267" s="82">
        <f t="shared" si="58"/>
        <v>0</v>
      </c>
      <c r="R267" s="82">
        <f t="shared" si="59"/>
        <v>0</v>
      </c>
      <c r="S267" s="82">
        <f t="shared" si="66"/>
        <v>0</v>
      </c>
      <c r="T267" s="82">
        <f t="shared" si="60"/>
        <v>0</v>
      </c>
      <c r="X267" s="82">
        <f t="shared" si="61"/>
        <v>0</v>
      </c>
      <c r="Y267" s="82">
        <f t="shared" si="56"/>
        <v>0</v>
      </c>
      <c r="Z267" s="82">
        <f t="shared" si="62"/>
        <v>0</v>
      </c>
      <c r="AA267" s="82">
        <f t="shared" si="67"/>
        <v>0</v>
      </c>
      <c r="AB267" s="82">
        <f>IF(AA267&gt;=Priser!$H$5,Priser!$I$5,IF(AA267&gt;=Priser!$H$4,Priser!$I$4))</f>
        <v>0</v>
      </c>
      <c r="AC267" s="82">
        <f>AB267*SUMIFS(Priser!$F$4:$F$15,Priser!$A$4:$A$15,$AM267)*Y267</f>
        <v>0</v>
      </c>
      <c r="AD267" s="82">
        <f t="shared" si="68"/>
        <v>0</v>
      </c>
      <c r="AE267" s="82">
        <f>IF(AD267&gt;=Priser!$J$5,Priser!$K$5,IF(AD267&gt;=Priser!$J$4,Priser!$K$4))</f>
        <v>0</v>
      </c>
      <c r="AF267" s="82">
        <f>AE267*SUMIFS(Priser!$F$4:$F$15,Priser!$A$4:$A$15,$AM267)*Z267</f>
        <v>0</v>
      </c>
      <c r="AH267" s="52"/>
      <c r="AJ267" s="82">
        <f>IF(Inmatning!F267="",Inmatning!E267,0)/IF(Inmatning!$F$2=Listor!$B$5,I267,1)</f>
        <v>0</v>
      </c>
      <c r="AK267" s="82">
        <f>Inmatning!F267/IF(Inmatning!$F$2=Listor!$B$5,I267,1)</f>
        <v>0</v>
      </c>
      <c r="AM267" s="74">
        <f t="shared" si="63"/>
        <v>6</v>
      </c>
      <c r="AN267" s="82">
        <f>Indata!$B$8</f>
        <v>0</v>
      </c>
    </row>
    <row r="268" spans="4:40" x14ac:dyDescent="0.25">
      <c r="D268" s="80">
        <f t="shared" si="69"/>
        <v>45463</v>
      </c>
      <c r="E268" s="161"/>
      <c r="F268" s="160"/>
      <c r="G268" s="80"/>
      <c r="H268" s="52">
        <f t="shared" si="64"/>
        <v>0</v>
      </c>
      <c r="I268" s="74">
        <f>24+SUMIFS(Listor!$C$22:$C$23,Listor!$B$22:$B$23,Inmatning!D268)</f>
        <v>24</v>
      </c>
      <c r="J268" s="82">
        <f t="shared" si="57"/>
        <v>0</v>
      </c>
      <c r="L268" s="99"/>
      <c r="M268" s="97"/>
      <c r="N268" s="82">
        <f>L268*SUMIFS(Priser!$F$4:$F$15,Priser!$A$4:$A$15,AM268)</f>
        <v>0</v>
      </c>
      <c r="O268" s="82">
        <f t="shared" si="65"/>
        <v>0</v>
      </c>
      <c r="Q268" s="82">
        <f t="shared" si="58"/>
        <v>0</v>
      </c>
      <c r="R268" s="82">
        <f t="shared" si="59"/>
        <v>0</v>
      </c>
      <c r="S268" s="82">
        <f t="shared" si="66"/>
        <v>0</v>
      </c>
      <c r="T268" s="82">
        <f t="shared" si="60"/>
        <v>0</v>
      </c>
      <c r="X268" s="82">
        <f t="shared" si="61"/>
        <v>0</v>
      </c>
      <c r="Y268" s="82">
        <f t="shared" si="56"/>
        <v>0</v>
      </c>
      <c r="Z268" s="82">
        <f t="shared" si="62"/>
        <v>0</v>
      </c>
      <c r="AA268" s="82">
        <f t="shared" si="67"/>
        <v>0</v>
      </c>
      <c r="AB268" s="82">
        <f>IF(AA268&gt;=Priser!$H$5,Priser!$I$5,IF(AA268&gt;=Priser!$H$4,Priser!$I$4))</f>
        <v>0</v>
      </c>
      <c r="AC268" s="82">
        <f>AB268*SUMIFS(Priser!$F$4:$F$15,Priser!$A$4:$A$15,$AM268)*Y268</f>
        <v>0</v>
      </c>
      <c r="AD268" s="82">
        <f t="shared" si="68"/>
        <v>0</v>
      </c>
      <c r="AE268" s="82">
        <f>IF(AD268&gt;=Priser!$J$5,Priser!$K$5,IF(AD268&gt;=Priser!$J$4,Priser!$K$4))</f>
        <v>0</v>
      </c>
      <c r="AF268" s="82">
        <f>AE268*SUMIFS(Priser!$F$4:$F$15,Priser!$A$4:$A$15,$AM268)*Z268</f>
        <v>0</v>
      </c>
      <c r="AH268" s="52"/>
      <c r="AJ268" s="82">
        <f>IF(Inmatning!F268="",Inmatning!E268,0)/IF(Inmatning!$F$2=Listor!$B$5,I268,1)</f>
        <v>0</v>
      </c>
      <c r="AK268" s="82">
        <f>Inmatning!F268/IF(Inmatning!$F$2=Listor!$B$5,I268,1)</f>
        <v>0</v>
      </c>
      <c r="AM268" s="74">
        <f t="shared" si="63"/>
        <v>6</v>
      </c>
      <c r="AN268" s="82">
        <f>Indata!$B$8</f>
        <v>0</v>
      </c>
    </row>
    <row r="269" spans="4:40" x14ac:dyDescent="0.25">
      <c r="D269" s="80">
        <f t="shared" si="69"/>
        <v>45464</v>
      </c>
      <c r="E269" s="161"/>
      <c r="F269" s="160"/>
      <c r="G269" s="80"/>
      <c r="H269" s="52">
        <f t="shared" si="64"/>
        <v>0</v>
      </c>
      <c r="I269" s="74">
        <f>24+SUMIFS(Listor!$C$22:$C$23,Listor!$B$22:$B$23,Inmatning!D269)</f>
        <v>24</v>
      </c>
      <c r="J269" s="82">
        <f t="shared" si="57"/>
        <v>0</v>
      </c>
      <c r="L269" s="99"/>
      <c r="M269" s="97"/>
      <c r="N269" s="82">
        <f>L269*SUMIFS(Priser!$F$4:$F$15,Priser!$A$4:$A$15,AM269)</f>
        <v>0</v>
      </c>
      <c r="O269" s="82">
        <f t="shared" si="65"/>
        <v>0</v>
      </c>
      <c r="Q269" s="82">
        <f t="shared" si="58"/>
        <v>0</v>
      </c>
      <c r="R269" s="82">
        <f t="shared" si="59"/>
        <v>0</v>
      </c>
      <c r="S269" s="82">
        <f t="shared" si="66"/>
        <v>0</v>
      </c>
      <c r="T269" s="82">
        <f t="shared" si="60"/>
        <v>0</v>
      </c>
      <c r="X269" s="82">
        <f t="shared" si="61"/>
        <v>0</v>
      </c>
      <c r="Y269" s="82">
        <f t="shared" si="56"/>
        <v>0</v>
      </c>
      <c r="Z269" s="82">
        <f t="shared" si="62"/>
        <v>0</v>
      </c>
      <c r="AA269" s="82">
        <f t="shared" si="67"/>
        <v>0</v>
      </c>
      <c r="AB269" s="82">
        <f>IF(AA269&gt;=Priser!$H$5,Priser!$I$5,IF(AA269&gt;=Priser!$H$4,Priser!$I$4))</f>
        <v>0</v>
      </c>
      <c r="AC269" s="82">
        <f>AB269*SUMIFS(Priser!$F$4:$F$15,Priser!$A$4:$A$15,$AM269)*Y269</f>
        <v>0</v>
      </c>
      <c r="AD269" s="82">
        <f t="shared" si="68"/>
        <v>0</v>
      </c>
      <c r="AE269" s="82">
        <f>IF(AD269&gt;=Priser!$J$5,Priser!$K$5,IF(AD269&gt;=Priser!$J$4,Priser!$K$4))</f>
        <v>0</v>
      </c>
      <c r="AF269" s="82">
        <f>AE269*SUMIFS(Priser!$F$4:$F$15,Priser!$A$4:$A$15,$AM269)*Z269</f>
        <v>0</v>
      </c>
      <c r="AH269" s="52"/>
      <c r="AJ269" s="82">
        <f>IF(Inmatning!F269="",Inmatning!E269,0)/IF(Inmatning!$F$2=Listor!$B$5,I269,1)</f>
        <v>0</v>
      </c>
      <c r="AK269" s="82">
        <f>Inmatning!F269/IF(Inmatning!$F$2=Listor!$B$5,I269,1)</f>
        <v>0</v>
      </c>
      <c r="AM269" s="74">
        <f t="shared" si="63"/>
        <v>6</v>
      </c>
      <c r="AN269" s="82">
        <f>Indata!$B$8</f>
        <v>0</v>
      </c>
    </row>
    <row r="270" spans="4:40" x14ac:dyDescent="0.25">
      <c r="D270" s="80">
        <f t="shared" si="69"/>
        <v>45465</v>
      </c>
      <c r="E270" s="161"/>
      <c r="F270" s="160"/>
      <c r="G270" s="80"/>
      <c r="H270" s="52">
        <f t="shared" si="64"/>
        <v>0</v>
      </c>
      <c r="I270" s="74">
        <f>24+SUMIFS(Listor!$C$22:$C$23,Listor!$B$22:$B$23,Inmatning!D270)</f>
        <v>24</v>
      </c>
      <c r="J270" s="82">
        <f t="shared" si="57"/>
        <v>0</v>
      </c>
      <c r="L270" s="99"/>
      <c r="M270" s="97"/>
      <c r="N270" s="82">
        <f>L270*SUMIFS(Priser!$F$4:$F$15,Priser!$A$4:$A$15,AM270)</f>
        <v>0</v>
      </c>
      <c r="O270" s="82">
        <f t="shared" si="65"/>
        <v>0</v>
      </c>
      <c r="Q270" s="82">
        <f t="shared" si="58"/>
        <v>0</v>
      </c>
      <c r="R270" s="82">
        <f t="shared" si="59"/>
        <v>0</v>
      </c>
      <c r="S270" s="82">
        <f t="shared" si="66"/>
        <v>0</v>
      </c>
      <c r="T270" s="82">
        <f t="shared" si="60"/>
        <v>0</v>
      </c>
      <c r="X270" s="82">
        <f t="shared" si="61"/>
        <v>0</v>
      </c>
      <c r="Y270" s="82">
        <f t="shared" si="56"/>
        <v>0</v>
      </c>
      <c r="Z270" s="82">
        <f t="shared" si="62"/>
        <v>0</v>
      </c>
      <c r="AA270" s="82">
        <f t="shared" si="67"/>
        <v>0</v>
      </c>
      <c r="AB270" s="82">
        <f>IF(AA270&gt;=Priser!$H$5,Priser!$I$5,IF(AA270&gt;=Priser!$H$4,Priser!$I$4))</f>
        <v>0</v>
      </c>
      <c r="AC270" s="82">
        <f>AB270*SUMIFS(Priser!$F$4:$F$15,Priser!$A$4:$A$15,$AM270)*Y270</f>
        <v>0</v>
      </c>
      <c r="AD270" s="82">
        <f t="shared" si="68"/>
        <v>0</v>
      </c>
      <c r="AE270" s="82">
        <f>IF(AD270&gt;=Priser!$J$5,Priser!$K$5,IF(AD270&gt;=Priser!$J$4,Priser!$K$4))</f>
        <v>0</v>
      </c>
      <c r="AF270" s="82">
        <f>AE270*SUMIFS(Priser!$F$4:$F$15,Priser!$A$4:$A$15,$AM270)*Z270</f>
        <v>0</v>
      </c>
      <c r="AH270" s="52"/>
      <c r="AJ270" s="82">
        <f>IF(Inmatning!F270="",Inmatning!E270,0)/IF(Inmatning!$F$2=Listor!$B$5,I270,1)</f>
        <v>0</v>
      </c>
      <c r="AK270" s="82">
        <f>Inmatning!F270/IF(Inmatning!$F$2=Listor!$B$5,I270,1)</f>
        <v>0</v>
      </c>
      <c r="AM270" s="74">
        <f t="shared" si="63"/>
        <v>6</v>
      </c>
      <c r="AN270" s="82">
        <f>Indata!$B$8</f>
        <v>0</v>
      </c>
    </row>
    <row r="271" spans="4:40" x14ac:dyDescent="0.25">
      <c r="D271" s="80">
        <f t="shared" si="69"/>
        <v>45466</v>
      </c>
      <c r="E271" s="161"/>
      <c r="F271" s="160"/>
      <c r="G271" s="80"/>
      <c r="H271" s="52">
        <f t="shared" si="64"/>
        <v>0</v>
      </c>
      <c r="I271" s="74">
        <f>24+SUMIFS(Listor!$C$22:$C$23,Listor!$B$22:$B$23,Inmatning!D271)</f>
        <v>24</v>
      </c>
      <c r="J271" s="82">
        <f t="shared" si="57"/>
        <v>0</v>
      </c>
      <c r="L271" s="99"/>
      <c r="M271" s="97"/>
      <c r="N271" s="82">
        <f>L271*SUMIFS(Priser!$F$4:$F$15,Priser!$A$4:$A$15,AM271)</f>
        <v>0</v>
      </c>
      <c r="O271" s="82">
        <f t="shared" si="65"/>
        <v>0</v>
      </c>
      <c r="Q271" s="82">
        <f t="shared" si="58"/>
        <v>0</v>
      </c>
      <c r="R271" s="82">
        <f t="shared" si="59"/>
        <v>0</v>
      </c>
      <c r="S271" s="82">
        <f t="shared" si="66"/>
        <v>0</v>
      </c>
      <c r="T271" s="82">
        <f t="shared" si="60"/>
        <v>0</v>
      </c>
      <c r="X271" s="82">
        <f t="shared" si="61"/>
        <v>0</v>
      </c>
      <c r="Y271" s="82">
        <f t="shared" si="56"/>
        <v>0</v>
      </c>
      <c r="Z271" s="82">
        <f t="shared" si="62"/>
        <v>0</v>
      </c>
      <c r="AA271" s="82">
        <f t="shared" si="67"/>
        <v>0</v>
      </c>
      <c r="AB271" s="82">
        <f>IF(AA271&gt;=Priser!$H$5,Priser!$I$5,IF(AA271&gt;=Priser!$H$4,Priser!$I$4))</f>
        <v>0</v>
      </c>
      <c r="AC271" s="82">
        <f>AB271*SUMIFS(Priser!$F$4:$F$15,Priser!$A$4:$A$15,$AM271)*Y271</f>
        <v>0</v>
      </c>
      <c r="AD271" s="82">
        <f t="shared" si="68"/>
        <v>0</v>
      </c>
      <c r="AE271" s="82">
        <f>IF(AD271&gt;=Priser!$J$5,Priser!$K$5,IF(AD271&gt;=Priser!$J$4,Priser!$K$4))</f>
        <v>0</v>
      </c>
      <c r="AF271" s="82">
        <f>AE271*SUMIFS(Priser!$F$4:$F$15,Priser!$A$4:$A$15,$AM271)*Z271</f>
        <v>0</v>
      </c>
      <c r="AH271" s="52"/>
      <c r="AJ271" s="82">
        <f>IF(Inmatning!F271="",Inmatning!E271,0)/IF(Inmatning!$F$2=Listor!$B$5,I271,1)</f>
        <v>0</v>
      </c>
      <c r="AK271" s="82">
        <f>Inmatning!F271/IF(Inmatning!$F$2=Listor!$B$5,I271,1)</f>
        <v>0</v>
      </c>
      <c r="AM271" s="74">
        <f t="shared" si="63"/>
        <v>6</v>
      </c>
      <c r="AN271" s="82">
        <f>Indata!$B$8</f>
        <v>0</v>
      </c>
    </row>
    <row r="272" spans="4:40" x14ac:dyDescent="0.25">
      <c r="D272" s="80">
        <f t="shared" si="69"/>
        <v>45467</v>
      </c>
      <c r="E272" s="161"/>
      <c r="F272" s="160"/>
      <c r="G272" s="80"/>
      <c r="H272" s="52">
        <f t="shared" si="64"/>
        <v>0</v>
      </c>
      <c r="I272" s="74">
        <f>24+SUMIFS(Listor!$C$22:$C$23,Listor!$B$22:$B$23,Inmatning!D272)</f>
        <v>24</v>
      </c>
      <c r="J272" s="82">
        <f t="shared" si="57"/>
        <v>0</v>
      </c>
      <c r="L272" s="99"/>
      <c r="M272" s="97"/>
      <c r="N272" s="82">
        <f>L272*SUMIFS(Priser!$F$4:$F$15,Priser!$A$4:$A$15,AM272)</f>
        <v>0</v>
      </c>
      <c r="O272" s="82">
        <f t="shared" si="65"/>
        <v>0</v>
      </c>
      <c r="Q272" s="82">
        <f t="shared" si="58"/>
        <v>0</v>
      </c>
      <c r="R272" s="82">
        <f t="shared" si="59"/>
        <v>0</v>
      </c>
      <c r="S272" s="82">
        <f t="shared" si="66"/>
        <v>0</v>
      </c>
      <c r="T272" s="82">
        <f t="shared" si="60"/>
        <v>0</v>
      </c>
      <c r="X272" s="82">
        <f t="shared" si="61"/>
        <v>0</v>
      </c>
      <c r="Y272" s="82">
        <f t="shared" si="56"/>
        <v>0</v>
      </c>
      <c r="Z272" s="82">
        <f t="shared" si="62"/>
        <v>0</v>
      </c>
      <c r="AA272" s="82">
        <f t="shared" si="67"/>
        <v>0</v>
      </c>
      <c r="AB272" s="82">
        <f>IF(AA272&gt;=Priser!$H$5,Priser!$I$5,IF(AA272&gt;=Priser!$H$4,Priser!$I$4))</f>
        <v>0</v>
      </c>
      <c r="AC272" s="82">
        <f>AB272*SUMIFS(Priser!$F$4:$F$15,Priser!$A$4:$A$15,$AM272)*Y272</f>
        <v>0</v>
      </c>
      <c r="AD272" s="82">
        <f t="shared" si="68"/>
        <v>0</v>
      </c>
      <c r="AE272" s="82">
        <f>IF(AD272&gt;=Priser!$J$5,Priser!$K$5,IF(AD272&gt;=Priser!$J$4,Priser!$K$4))</f>
        <v>0</v>
      </c>
      <c r="AF272" s="82">
        <f>AE272*SUMIFS(Priser!$F$4:$F$15,Priser!$A$4:$A$15,$AM272)*Z272</f>
        <v>0</v>
      </c>
      <c r="AH272" s="52"/>
      <c r="AJ272" s="82">
        <f>IF(Inmatning!F272="",Inmatning!E272,0)/IF(Inmatning!$F$2=Listor!$B$5,I272,1)</f>
        <v>0</v>
      </c>
      <c r="AK272" s="82">
        <f>Inmatning!F272/IF(Inmatning!$F$2=Listor!$B$5,I272,1)</f>
        <v>0</v>
      </c>
      <c r="AM272" s="74">
        <f t="shared" si="63"/>
        <v>6</v>
      </c>
      <c r="AN272" s="82">
        <f>Indata!$B$8</f>
        <v>0</v>
      </c>
    </row>
    <row r="273" spans="4:40" x14ac:dyDescent="0.25">
      <c r="D273" s="80">
        <f t="shared" si="69"/>
        <v>45468</v>
      </c>
      <c r="E273" s="161"/>
      <c r="F273" s="160"/>
      <c r="G273" s="80"/>
      <c r="H273" s="52">
        <f t="shared" si="64"/>
        <v>0</v>
      </c>
      <c r="I273" s="74">
        <f>24+SUMIFS(Listor!$C$22:$C$23,Listor!$B$22:$B$23,Inmatning!D273)</f>
        <v>24</v>
      </c>
      <c r="J273" s="82">
        <f t="shared" si="57"/>
        <v>0</v>
      </c>
      <c r="L273" s="99"/>
      <c r="M273" s="97"/>
      <c r="N273" s="82">
        <f>L273*SUMIFS(Priser!$F$4:$F$15,Priser!$A$4:$A$15,AM273)</f>
        <v>0</v>
      </c>
      <c r="O273" s="82">
        <f t="shared" si="65"/>
        <v>0</v>
      </c>
      <c r="Q273" s="82">
        <f t="shared" si="58"/>
        <v>0</v>
      </c>
      <c r="R273" s="82">
        <f t="shared" si="59"/>
        <v>0</v>
      </c>
      <c r="S273" s="82">
        <f t="shared" si="66"/>
        <v>0</v>
      </c>
      <c r="T273" s="82">
        <f t="shared" si="60"/>
        <v>0</v>
      </c>
      <c r="X273" s="82">
        <f t="shared" si="61"/>
        <v>0</v>
      </c>
      <c r="Y273" s="82">
        <f t="shared" si="56"/>
        <v>0</v>
      </c>
      <c r="Z273" s="82">
        <f t="shared" si="62"/>
        <v>0</v>
      </c>
      <c r="AA273" s="82">
        <f t="shared" si="67"/>
        <v>0</v>
      </c>
      <c r="AB273" s="82">
        <f>IF(AA273&gt;=Priser!$H$5,Priser!$I$5,IF(AA273&gt;=Priser!$H$4,Priser!$I$4))</f>
        <v>0</v>
      </c>
      <c r="AC273" s="82">
        <f>AB273*SUMIFS(Priser!$F$4:$F$15,Priser!$A$4:$A$15,$AM273)*Y273</f>
        <v>0</v>
      </c>
      <c r="AD273" s="82">
        <f t="shared" si="68"/>
        <v>0</v>
      </c>
      <c r="AE273" s="82">
        <f>IF(AD273&gt;=Priser!$J$5,Priser!$K$5,IF(AD273&gt;=Priser!$J$4,Priser!$K$4))</f>
        <v>0</v>
      </c>
      <c r="AF273" s="82">
        <f>AE273*SUMIFS(Priser!$F$4:$F$15,Priser!$A$4:$A$15,$AM273)*Z273</f>
        <v>0</v>
      </c>
      <c r="AH273" s="52"/>
      <c r="AJ273" s="82">
        <f>IF(Inmatning!F273="",Inmatning!E273,0)/IF(Inmatning!$F$2=Listor!$B$5,I273,1)</f>
        <v>0</v>
      </c>
      <c r="AK273" s="82">
        <f>Inmatning!F273/IF(Inmatning!$F$2=Listor!$B$5,I273,1)</f>
        <v>0</v>
      </c>
      <c r="AM273" s="74">
        <f t="shared" si="63"/>
        <v>6</v>
      </c>
      <c r="AN273" s="82">
        <f>Indata!$B$8</f>
        <v>0</v>
      </c>
    </row>
    <row r="274" spans="4:40" x14ac:dyDescent="0.25">
      <c r="D274" s="80">
        <f t="shared" si="69"/>
        <v>45469</v>
      </c>
      <c r="E274" s="161"/>
      <c r="F274" s="160"/>
      <c r="G274" s="80"/>
      <c r="H274" s="52">
        <f t="shared" si="64"/>
        <v>0</v>
      </c>
      <c r="I274" s="74">
        <f>24+SUMIFS(Listor!$C$22:$C$23,Listor!$B$22:$B$23,Inmatning!D274)</f>
        <v>24</v>
      </c>
      <c r="J274" s="82">
        <f t="shared" si="57"/>
        <v>0</v>
      </c>
      <c r="L274" s="99"/>
      <c r="M274" s="97"/>
      <c r="N274" s="82">
        <f>L274*SUMIFS(Priser!$F$4:$F$15,Priser!$A$4:$A$15,AM274)</f>
        <v>0</v>
      </c>
      <c r="O274" s="82">
        <f t="shared" si="65"/>
        <v>0</v>
      </c>
      <c r="Q274" s="82">
        <f t="shared" si="58"/>
        <v>0</v>
      </c>
      <c r="R274" s="82">
        <f t="shared" si="59"/>
        <v>0</v>
      </c>
      <c r="S274" s="82">
        <f t="shared" si="66"/>
        <v>0</v>
      </c>
      <c r="T274" s="82">
        <f t="shared" si="60"/>
        <v>0</v>
      </c>
      <c r="X274" s="82">
        <f t="shared" si="61"/>
        <v>0</v>
      </c>
      <c r="Y274" s="82">
        <f t="shared" si="56"/>
        <v>0</v>
      </c>
      <c r="Z274" s="82">
        <f t="shared" si="62"/>
        <v>0</v>
      </c>
      <c r="AA274" s="82">
        <f t="shared" si="67"/>
        <v>0</v>
      </c>
      <c r="AB274" s="82">
        <f>IF(AA274&gt;=Priser!$H$5,Priser!$I$5,IF(AA274&gt;=Priser!$H$4,Priser!$I$4))</f>
        <v>0</v>
      </c>
      <c r="AC274" s="82">
        <f>AB274*SUMIFS(Priser!$F$4:$F$15,Priser!$A$4:$A$15,$AM274)*Y274</f>
        <v>0</v>
      </c>
      <c r="AD274" s="82">
        <f t="shared" si="68"/>
        <v>0</v>
      </c>
      <c r="AE274" s="82">
        <f>IF(AD274&gt;=Priser!$J$5,Priser!$K$5,IF(AD274&gt;=Priser!$J$4,Priser!$K$4))</f>
        <v>0</v>
      </c>
      <c r="AF274" s="82">
        <f>AE274*SUMIFS(Priser!$F$4:$F$15,Priser!$A$4:$A$15,$AM274)*Z274</f>
        <v>0</v>
      </c>
      <c r="AH274" s="52"/>
      <c r="AJ274" s="82">
        <f>IF(Inmatning!F274="",Inmatning!E274,0)/IF(Inmatning!$F$2=Listor!$B$5,I274,1)</f>
        <v>0</v>
      </c>
      <c r="AK274" s="82">
        <f>Inmatning!F274/IF(Inmatning!$F$2=Listor!$B$5,I274,1)</f>
        <v>0</v>
      </c>
      <c r="AM274" s="74">
        <f t="shared" si="63"/>
        <v>6</v>
      </c>
      <c r="AN274" s="82">
        <f>Indata!$B$8</f>
        <v>0</v>
      </c>
    </row>
    <row r="275" spans="4:40" x14ac:dyDescent="0.25">
      <c r="D275" s="80">
        <f t="shared" si="69"/>
        <v>45470</v>
      </c>
      <c r="E275" s="161"/>
      <c r="F275" s="160"/>
      <c r="G275" s="80"/>
      <c r="H275" s="52">
        <f t="shared" si="64"/>
        <v>0</v>
      </c>
      <c r="I275" s="74">
        <f>24+SUMIFS(Listor!$C$22:$C$23,Listor!$B$22:$B$23,Inmatning!D275)</f>
        <v>24</v>
      </c>
      <c r="J275" s="82">
        <f t="shared" si="57"/>
        <v>0</v>
      </c>
      <c r="L275" s="99"/>
      <c r="M275" s="97"/>
      <c r="N275" s="82">
        <f>L275*SUMIFS(Priser!$F$4:$F$15,Priser!$A$4:$A$15,AM275)</f>
        <v>0</v>
      </c>
      <c r="O275" s="82">
        <f t="shared" si="65"/>
        <v>0</v>
      </c>
      <c r="Q275" s="82">
        <f t="shared" si="58"/>
        <v>0</v>
      </c>
      <c r="R275" s="82">
        <f t="shared" si="59"/>
        <v>0</v>
      </c>
      <c r="S275" s="82">
        <f t="shared" si="66"/>
        <v>0</v>
      </c>
      <c r="T275" s="82">
        <f t="shared" si="60"/>
        <v>0</v>
      </c>
      <c r="X275" s="82">
        <f t="shared" si="61"/>
        <v>0</v>
      </c>
      <c r="Y275" s="82">
        <f t="shared" si="56"/>
        <v>0</v>
      </c>
      <c r="Z275" s="82">
        <f t="shared" si="62"/>
        <v>0</v>
      </c>
      <c r="AA275" s="82">
        <f t="shared" si="67"/>
        <v>0</v>
      </c>
      <c r="AB275" s="82">
        <f>IF(AA275&gt;=Priser!$H$5,Priser!$I$5,IF(AA275&gt;=Priser!$H$4,Priser!$I$4))</f>
        <v>0</v>
      </c>
      <c r="AC275" s="82">
        <f>AB275*SUMIFS(Priser!$F$4:$F$15,Priser!$A$4:$A$15,$AM275)*Y275</f>
        <v>0</v>
      </c>
      <c r="AD275" s="82">
        <f t="shared" si="68"/>
        <v>0</v>
      </c>
      <c r="AE275" s="82">
        <f>IF(AD275&gt;=Priser!$J$5,Priser!$K$5,IF(AD275&gt;=Priser!$J$4,Priser!$K$4))</f>
        <v>0</v>
      </c>
      <c r="AF275" s="82">
        <f>AE275*SUMIFS(Priser!$F$4:$F$15,Priser!$A$4:$A$15,$AM275)*Z275</f>
        <v>0</v>
      </c>
      <c r="AH275" s="52"/>
      <c r="AJ275" s="82">
        <f>IF(Inmatning!F275="",Inmatning!E275,0)/IF(Inmatning!$F$2=Listor!$B$5,I275,1)</f>
        <v>0</v>
      </c>
      <c r="AK275" s="82">
        <f>Inmatning!F275/IF(Inmatning!$F$2=Listor!$B$5,I275,1)</f>
        <v>0</v>
      </c>
      <c r="AM275" s="74">
        <f t="shared" si="63"/>
        <v>6</v>
      </c>
      <c r="AN275" s="82">
        <f>Indata!$B$8</f>
        <v>0</v>
      </c>
    </row>
    <row r="276" spans="4:40" x14ac:dyDescent="0.25">
      <c r="D276" s="80">
        <f t="shared" si="69"/>
        <v>45471</v>
      </c>
      <c r="E276" s="161"/>
      <c r="F276" s="160"/>
      <c r="G276" s="80"/>
      <c r="H276" s="52">
        <f t="shared" si="64"/>
        <v>0</v>
      </c>
      <c r="I276" s="74">
        <f>24+SUMIFS(Listor!$C$22:$C$23,Listor!$B$22:$B$23,Inmatning!D276)</f>
        <v>24</v>
      </c>
      <c r="J276" s="82">
        <f t="shared" si="57"/>
        <v>0</v>
      </c>
      <c r="L276" s="99"/>
      <c r="M276" s="97"/>
      <c r="N276" s="82">
        <f>L276*SUMIFS(Priser!$F$4:$F$15,Priser!$A$4:$A$15,AM276)</f>
        <v>0</v>
      </c>
      <c r="O276" s="82">
        <f t="shared" si="65"/>
        <v>0</v>
      </c>
      <c r="Q276" s="82">
        <f t="shared" si="58"/>
        <v>0</v>
      </c>
      <c r="R276" s="82">
        <f t="shared" si="59"/>
        <v>0</v>
      </c>
      <c r="S276" s="82">
        <f t="shared" si="66"/>
        <v>0</v>
      </c>
      <c r="T276" s="82">
        <f t="shared" si="60"/>
        <v>0</v>
      </c>
      <c r="X276" s="82">
        <f t="shared" si="61"/>
        <v>0</v>
      </c>
      <c r="Y276" s="82">
        <f t="shared" si="56"/>
        <v>0</v>
      </c>
      <c r="Z276" s="82">
        <f t="shared" si="62"/>
        <v>0</v>
      </c>
      <c r="AA276" s="82">
        <f t="shared" si="67"/>
        <v>0</v>
      </c>
      <c r="AB276" s="82">
        <f>IF(AA276&gt;=Priser!$H$5,Priser!$I$5,IF(AA276&gt;=Priser!$H$4,Priser!$I$4))</f>
        <v>0</v>
      </c>
      <c r="AC276" s="82">
        <f>AB276*SUMIFS(Priser!$F$4:$F$15,Priser!$A$4:$A$15,$AM276)*Y276</f>
        <v>0</v>
      </c>
      <c r="AD276" s="82">
        <f t="shared" si="68"/>
        <v>0</v>
      </c>
      <c r="AE276" s="82">
        <f>IF(AD276&gt;=Priser!$J$5,Priser!$K$5,IF(AD276&gt;=Priser!$J$4,Priser!$K$4))</f>
        <v>0</v>
      </c>
      <c r="AF276" s="82">
        <f>AE276*SUMIFS(Priser!$F$4:$F$15,Priser!$A$4:$A$15,$AM276)*Z276</f>
        <v>0</v>
      </c>
      <c r="AH276" s="52"/>
      <c r="AJ276" s="82">
        <f>IF(Inmatning!F276="",Inmatning!E276,0)/IF(Inmatning!$F$2=Listor!$B$5,I276,1)</f>
        <v>0</v>
      </c>
      <c r="AK276" s="82">
        <f>Inmatning!F276/IF(Inmatning!$F$2=Listor!$B$5,I276,1)</f>
        <v>0</v>
      </c>
      <c r="AM276" s="74">
        <f t="shared" si="63"/>
        <v>6</v>
      </c>
      <c r="AN276" s="82">
        <f>Indata!$B$8</f>
        <v>0</v>
      </c>
    </row>
    <row r="277" spans="4:40" x14ac:dyDescent="0.25">
      <c r="D277" s="80">
        <f t="shared" si="69"/>
        <v>45472</v>
      </c>
      <c r="E277" s="161"/>
      <c r="F277" s="160"/>
      <c r="G277" s="80"/>
      <c r="H277" s="52">
        <f t="shared" si="64"/>
        <v>0</v>
      </c>
      <c r="I277" s="74">
        <f>24+SUMIFS(Listor!$C$22:$C$23,Listor!$B$22:$B$23,Inmatning!D277)</f>
        <v>24</v>
      </c>
      <c r="J277" s="82">
        <f t="shared" si="57"/>
        <v>0</v>
      </c>
      <c r="L277" s="99"/>
      <c r="M277" s="97"/>
      <c r="N277" s="82">
        <f>L277*SUMIFS(Priser!$F$4:$F$15,Priser!$A$4:$A$15,AM277)</f>
        <v>0</v>
      </c>
      <c r="O277" s="82">
        <f t="shared" si="65"/>
        <v>0</v>
      </c>
      <c r="Q277" s="82">
        <f t="shared" si="58"/>
        <v>0</v>
      </c>
      <c r="R277" s="82">
        <f t="shared" si="59"/>
        <v>0</v>
      </c>
      <c r="S277" s="82">
        <f t="shared" si="66"/>
        <v>0</v>
      </c>
      <c r="T277" s="82">
        <f t="shared" si="60"/>
        <v>0</v>
      </c>
      <c r="X277" s="82">
        <f t="shared" si="61"/>
        <v>0</v>
      </c>
      <c r="Y277" s="82">
        <f t="shared" si="56"/>
        <v>0</v>
      </c>
      <c r="Z277" s="82">
        <f t="shared" si="62"/>
        <v>0</v>
      </c>
      <c r="AA277" s="82">
        <f t="shared" si="67"/>
        <v>0</v>
      </c>
      <c r="AB277" s="82">
        <f>IF(AA277&gt;=Priser!$H$5,Priser!$I$5,IF(AA277&gt;=Priser!$H$4,Priser!$I$4))</f>
        <v>0</v>
      </c>
      <c r="AC277" s="82">
        <f>AB277*SUMIFS(Priser!$F$4:$F$15,Priser!$A$4:$A$15,$AM277)*Y277</f>
        <v>0</v>
      </c>
      <c r="AD277" s="82">
        <f t="shared" si="68"/>
        <v>0</v>
      </c>
      <c r="AE277" s="82">
        <f>IF(AD277&gt;=Priser!$J$5,Priser!$K$5,IF(AD277&gt;=Priser!$J$4,Priser!$K$4))</f>
        <v>0</v>
      </c>
      <c r="AF277" s="82">
        <f>AE277*SUMIFS(Priser!$F$4:$F$15,Priser!$A$4:$A$15,$AM277)*Z277</f>
        <v>0</v>
      </c>
      <c r="AH277" s="52"/>
      <c r="AJ277" s="82">
        <f>IF(Inmatning!F277="",Inmatning!E277,0)/IF(Inmatning!$F$2=Listor!$B$5,I277,1)</f>
        <v>0</v>
      </c>
      <c r="AK277" s="82">
        <f>Inmatning!F277/IF(Inmatning!$F$2=Listor!$B$5,I277,1)</f>
        <v>0</v>
      </c>
      <c r="AM277" s="74">
        <f t="shared" si="63"/>
        <v>6</v>
      </c>
      <c r="AN277" s="82">
        <f>Indata!$B$8</f>
        <v>0</v>
      </c>
    </row>
    <row r="278" spans="4:40" x14ac:dyDescent="0.25">
      <c r="D278" s="80">
        <f t="shared" si="69"/>
        <v>45473</v>
      </c>
      <c r="E278" s="161"/>
      <c r="F278" s="160"/>
      <c r="G278" s="80"/>
      <c r="H278" s="52">
        <f t="shared" si="64"/>
        <v>0</v>
      </c>
      <c r="I278" s="74">
        <f>24+SUMIFS(Listor!$C$22:$C$23,Listor!$B$22:$B$23,Inmatning!D278)</f>
        <v>24</v>
      </c>
      <c r="J278" s="82">
        <f t="shared" si="57"/>
        <v>0</v>
      </c>
      <c r="L278" s="99"/>
      <c r="M278" s="97"/>
      <c r="N278" s="82">
        <f>L278*SUMIFS(Priser!$F$4:$F$15,Priser!$A$4:$A$15,AM278)</f>
        <v>0</v>
      </c>
      <c r="O278" s="82">
        <f t="shared" si="65"/>
        <v>0</v>
      </c>
      <c r="Q278" s="82">
        <f t="shared" si="58"/>
        <v>0</v>
      </c>
      <c r="R278" s="82">
        <f t="shared" si="59"/>
        <v>0</v>
      </c>
      <c r="S278" s="82">
        <f t="shared" si="66"/>
        <v>0</v>
      </c>
      <c r="T278" s="82">
        <f t="shared" si="60"/>
        <v>0</v>
      </c>
      <c r="X278" s="82">
        <f t="shared" si="61"/>
        <v>0</v>
      </c>
      <c r="Y278" s="82">
        <f t="shared" si="56"/>
        <v>0</v>
      </c>
      <c r="Z278" s="82">
        <f t="shared" si="62"/>
        <v>0</v>
      </c>
      <c r="AA278" s="82">
        <f t="shared" si="67"/>
        <v>0</v>
      </c>
      <c r="AB278" s="82">
        <f>IF(AA278&gt;=Priser!$H$5,Priser!$I$5,IF(AA278&gt;=Priser!$H$4,Priser!$I$4))</f>
        <v>0</v>
      </c>
      <c r="AC278" s="82">
        <f>AB278*SUMIFS(Priser!$F$4:$F$15,Priser!$A$4:$A$15,$AM278)*Y278</f>
        <v>0</v>
      </c>
      <c r="AD278" s="82">
        <f t="shared" si="68"/>
        <v>0</v>
      </c>
      <c r="AE278" s="82">
        <f>IF(AD278&gt;=Priser!$J$5,Priser!$K$5,IF(AD278&gt;=Priser!$J$4,Priser!$K$4))</f>
        <v>0</v>
      </c>
      <c r="AF278" s="82">
        <f>AE278*SUMIFS(Priser!$F$4:$F$15,Priser!$A$4:$A$15,$AM278)*Z278</f>
        <v>0</v>
      </c>
      <c r="AH278" s="52"/>
      <c r="AJ278" s="82">
        <f>IF(Inmatning!F278="",Inmatning!E278,0)/IF(Inmatning!$F$2=Listor!$B$5,I278,1)</f>
        <v>0</v>
      </c>
      <c r="AK278" s="82">
        <f>Inmatning!F278/IF(Inmatning!$F$2=Listor!$B$5,I278,1)</f>
        <v>0</v>
      </c>
      <c r="AM278" s="74">
        <f t="shared" si="63"/>
        <v>6</v>
      </c>
      <c r="AN278" s="82">
        <f>Indata!$B$8</f>
        <v>0</v>
      </c>
    </row>
    <row r="279" spans="4:40" x14ac:dyDescent="0.25">
      <c r="D279" s="80">
        <f t="shared" si="69"/>
        <v>45474</v>
      </c>
      <c r="E279" s="161"/>
      <c r="F279" s="160"/>
      <c r="G279" s="80"/>
      <c r="H279" s="52">
        <f t="shared" si="64"/>
        <v>0</v>
      </c>
      <c r="I279" s="74">
        <f>24+SUMIFS(Listor!$C$22:$C$23,Listor!$B$22:$B$23,Inmatning!D279)</f>
        <v>24</v>
      </c>
      <c r="J279" s="82">
        <f t="shared" si="57"/>
        <v>0</v>
      </c>
      <c r="L279" s="99"/>
      <c r="M279" s="97"/>
      <c r="N279" s="82">
        <f>L279*SUMIFS(Priser!$F$4:$F$15,Priser!$A$4:$A$15,AM279)</f>
        <v>0</v>
      </c>
      <c r="O279" s="82">
        <f t="shared" si="65"/>
        <v>0</v>
      </c>
      <c r="Q279" s="82">
        <f t="shared" si="58"/>
        <v>0</v>
      </c>
      <c r="R279" s="82">
        <f t="shared" si="59"/>
        <v>0</v>
      </c>
      <c r="S279" s="82">
        <f t="shared" si="66"/>
        <v>0</v>
      </c>
      <c r="T279" s="82">
        <f t="shared" si="60"/>
        <v>0</v>
      </c>
      <c r="X279" s="82">
        <f t="shared" si="61"/>
        <v>0</v>
      </c>
      <c r="Y279" s="82">
        <f t="shared" si="56"/>
        <v>0</v>
      </c>
      <c r="Z279" s="82">
        <f t="shared" si="62"/>
        <v>0</v>
      </c>
      <c r="AA279" s="82">
        <f t="shared" si="67"/>
        <v>0</v>
      </c>
      <c r="AB279" s="82">
        <f>IF(AA279&gt;=Priser!$H$5,Priser!$I$5,IF(AA279&gt;=Priser!$H$4,Priser!$I$4))</f>
        <v>0</v>
      </c>
      <c r="AC279" s="82">
        <f>AB279*SUMIFS(Priser!$F$4:$F$15,Priser!$A$4:$A$15,$AM279)*Y279</f>
        <v>0</v>
      </c>
      <c r="AD279" s="82">
        <f t="shared" si="68"/>
        <v>0</v>
      </c>
      <c r="AE279" s="82">
        <f>IF(AD279&gt;=Priser!$J$5,Priser!$K$5,IF(AD279&gt;=Priser!$J$4,Priser!$K$4))</f>
        <v>0</v>
      </c>
      <c r="AF279" s="82">
        <f>AE279*SUMIFS(Priser!$F$4:$F$15,Priser!$A$4:$A$15,$AM279)*Z279</f>
        <v>0</v>
      </c>
      <c r="AH279" s="52"/>
      <c r="AJ279" s="82">
        <f>IF(Inmatning!F279="",Inmatning!E279,0)/IF(Inmatning!$F$2=Listor!$B$5,I279,1)</f>
        <v>0</v>
      </c>
      <c r="AK279" s="82">
        <f>Inmatning!F279/IF(Inmatning!$F$2=Listor!$B$5,I279,1)</f>
        <v>0</v>
      </c>
      <c r="AM279" s="74">
        <f t="shared" si="63"/>
        <v>7</v>
      </c>
      <c r="AN279" s="82">
        <f>Indata!$B$8</f>
        <v>0</v>
      </c>
    </row>
    <row r="280" spans="4:40" x14ac:dyDescent="0.25">
      <c r="D280" s="80">
        <f t="shared" si="69"/>
        <v>45475</v>
      </c>
      <c r="E280" s="161"/>
      <c r="F280" s="160"/>
      <c r="G280" s="80"/>
      <c r="H280" s="52">
        <f t="shared" si="64"/>
        <v>0</v>
      </c>
      <c r="I280" s="74">
        <f>24+SUMIFS(Listor!$C$22:$C$23,Listor!$B$22:$B$23,Inmatning!D280)</f>
        <v>24</v>
      </c>
      <c r="J280" s="82">
        <f t="shared" si="57"/>
        <v>0</v>
      </c>
      <c r="L280" s="99"/>
      <c r="M280" s="97"/>
      <c r="N280" s="82">
        <f>L280*SUMIFS(Priser!$F$4:$F$15,Priser!$A$4:$A$15,AM280)</f>
        <v>0</v>
      </c>
      <c r="O280" s="82">
        <f t="shared" si="65"/>
        <v>0</v>
      </c>
      <c r="Q280" s="82">
        <f t="shared" si="58"/>
        <v>0</v>
      </c>
      <c r="R280" s="82">
        <f t="shared" si="59"/>
        <v>0</v>
      </c>
      <c r="S280" s="82">
        <f t="shared" si="66"/>
        <v>0</v>
      </c>
      <c r="T280" s="82">
        <f t="shared" si="60"/>
        <v>0</v>
      </c>
      <c r="X280" s="82">
        <f t="shared" si="61"/>
        <v>0</v>
      </c>
      <c r="Y280" s="82">
        <f t="shared" si="56"/>
        <v>0</v>
      </c>
      <c r="Z280" s="82">
        <f t="shared" si="62"/>
        <v>0</v>
      </c>
      <c r="AA280" s="82">
        <f t="shared" si="67"/>
        <v>0</v>
      </c>
      <c r="AB280" s="82">
        <f>IF(AA280&gt;=Priser!$H$5,Priser!$I$5,IF(AA280&gt;=Priser!$H$4,Priser!$I$4))</f>
        <v>0</v>
      </c>
      <c r="AC280" s="82">
        <f>AB280*SUMIFS(Priser!$F$4:$F$15,Priser!$A$4:$A$15,$AM280)*Y280</f>
        <v>0</v>
      </c>
      <c r="AD280" s="82">
        <f t="shared" si="68"/>
        <v>0</v>
      </c>
      <c r="AE280" s="82">
        <f>IF(AD280&gt;=Priser!$J$5,Priser!$K$5,IF(AD280&gt;=Priser!$J$4,Priser!$K$4))</f>
        <v>0</v>
      </c>
      <c r="AF280" s="82">
        <f>AE280*SUMIFS(Priser!$F$4:$F$15,Priser!$A$4:$A$15,$AM280)*Z280</f>
        <v>0</v>
      </c>
      <c r="AH280" s="52"/>
      <c r="AJ280" s="82">
        <f>IF(Inmatning!F280="",Inmatning!E280,0)/IF(Inmatning!$F$2=Listor!$B$5,I280,1)</f>
        <v>0</v>
      </c>
      <c r="AK280" s="82">
        <f>Inmatning!F280/IF(Inmatning!$F$2=Listor!$B$5,I280,1)</f>
        <v>0</v>
      </c>
      <c r="AM280" s="74">
        <f t="shared" si="63"/>
        <v>7</v>
      </c>
      <c r="AN280" s="82">
        <f>Indata!$B$8</f>
        <v>0</v>
      </c>
    </row>
    <row r="281" spans="4:40" x14ac:dyDescent="0.25">
      <c r="D281" s="80">
        <f t="shared" si="69"/>
        <v>45476</v>
      </c>
      <c r="E281" s="161"/>
      <c r="F281" s="160"/>
      <c r="G281" s="80"/>
      <c r="H281" s="52">
        <f t="shared" si="64"/>
        <v>0</v>
      </c>
      <c r="I281" s="74">
        <f>24+SUMIFS(Listor!$C$22:$C$23,Listor!$B$22:$B$23,Inmatning!D281)</f>
        <v>24</v>
      </c>
      <c r="J281" s="82">
        <f t="shared" si="57"/>
        <v>0</v>
      </c>
      <c r="L281" s="99"/>
      <c r="M281" s="97"/>
      <c r="N281" s="82">
        <f>L281*SUMIFS(Priser!$F$4:$F$15,Priser!$A$4:$A$15,AM281)</f>
        <v>0</v>
      </c>
      <c r="O281" s="82">
        <f t="shared" si="65"/>
        <v>0</v>
      </c>
      <c r="Q281" s="82">
        <f t="shared" si="58"/>
        <v>0</v>
      </c>
      <c r="R281" s="82">
        <f t="shared" si="59"/>
        <v>0</v>
      </c>
      <c r="S281" s="82">
        <f t="shared" si="66"/>
        <v>0</v>
      </c>
      <c r="T281" s="82">
        <f t="shared" si="60"/>
        <v>0</v>
      </c>
      <c r="X281" s="82">
        <f t="shared" si="61"/>
        <v>0</v>
      </c>
      <c r="Y281" s="82">
        <f t="shared" ref="Y281:Y344" si="70">X281-Z281</f>
        <v>0</v>
      </c>
      <c r="Z281" s="82">
        <f t="shared" si="62"/>
        <v>0</v>
      </c>
      <c r="AA281" s="82">
        <f t="shared" si="67"/>
        <v>0</v>
      </c>
      <c r="AB281" s="82">
        <f>IF(AA281&gt;=Priser!$H$5,Priser!$I$5,IF(AA281&gt;=Priser!$H$4,Priser!$I$4))</f>
        <v>0</v>
      </c>
      <c r="AC281" s="82">
        <f>AB281*SUMIFS(Priser!$F$4:$F$15,Priser!$A$4:$A$15,$AM281)*Y281</f>
        <v>0</v>
      </c>
      <c r="AD281" s="82">
        <f t="shared" si="68"/>
        <v>0</v>
      </c>
      <c r="AE281" s="82">
        <f>IF(AD281&gt;=Priser!$J$5,Priser!$K$5,IF(AD281&gt;=Priser!$J$4,Priser!$K$4))</f>
        <v>0</v>
      </c>
      <c r="AF281" s="82">
        <f>AE281*SUMIFS(Priser!$F$4:$F$15,Priser!$A$4:$A$15,$AM281)*Z281</f>
        <v>0</v>
      </c>
      <c r="AH281" s="52"/>
      <c r="AJ281" s="82">
        <f>IF(Inmatning!F281="",Inmatning!E281,0)/IF(Inmatning!$F$2=Listor!$B$5,I281,1)</f>
        <v>0</v>
      </c>
      <c r="AK281" s="82">
        <f>Inmatning!F281/IF(Inmatning!$F$2=Listor!$B$5,I281,1)</f>
        <v>0</v>
      </c>
      <c r="AM281" s="74">
        <f t="shared" si="63"/>
        <v>7</v>
      </c>
      <c r="AN281" s="82">
        <f>Indata!$B$8</f>
        <v>0</v>
      </c>
    </row>
    <row r="282" spans="4:40" x14ac:dyDescent="0.25">
      <c r="D282" s="80">
        <f t="shared" si="69"/>
        <v>45477</v>
      </c>
      <c r="E282" s="161"/>
      <c r="F282" s="160"/>
      <c r="G282" s="80"/>
      <c r="H282" s="52">
        <f t="shared" si="64"/>
        <v>0</v>
      </c>
      <c r="I282" s="74">
        <f>24+SUMIFS(Listor!$C$22:$C$23,Listor!$B$22:$B$23,Inmatning!D282)</f>
        <v>24</v>
      </c>
      <c r="J282" s="82">
        <f t="shared" si="57"/>
        <v>0</v>
      </c>
      <c r="L282" s="99"/>
      <c r="M282" s="97"/>
      <c r="N282" s="82">
        <f>L282*SUMIFS(Priser!$F$4:$F$15,Priser!$A$4:$A$15,AM282)</f>
        <v>0</v>
      </c>
      <c r="O282" s="82">
        <f t="shared" si="65"/>
        <v>0</v>
      </c>
      <c r="Q282" s="82">
        <f t="shared" si="58"/>
        <v>0</v>
      </c>
      <c r="R282" s="82">
        <f t="shared" si="59"/>
        <v>0</v>
      </c>
      <c r="S282" s="82">
        <f t="shared" si="66"/>
        <v>0</v>
      </c>
      <c r="T282" s="82">
        <f t="shared" si="60"/>
        <v>0</v>
      </c>
      <c r="X282" s="82">
        <f t="shared" si="61"/>
        <v>0</v>
      </c>
      <c r="Y282" s="82">
        <f t="shared" si="70"/>
        <v>0</v>
      </c>
      <c r="Z282" s="82">
        <f t="shared" si="62"/>
        <v>0</v>
      </c>
      <c r="AA282" s="82">
        <f t="shared" si="67"/>
        <v>0</v>
      </c>
      <c r="AB282" s="82">
        <f>IF(AA282&gt;=Priser!$H$5,Priser!$I$5,IF(AA282&gt;=Priser!$H$4,Priser!$I$4))</f>
        <v>0</v>
      </c>
      <c r="AC282" s="82">
        <f>AB282*SUMIFS(Priser!$F$4:$F$15,Priser!$A$4:$A$15,$AM282)*Y282</f>
        <v>0</v>
      </c>
      <c r="AD282" s="82">
        <f t="shared" si="68"/>
        <v>0</v>
      </c>
      <c r="AE282" s="82">
        <f>IF(AD282&gt;=Priser!$J$5,Priser!$K$5,IF(AD282&gt;=Priser!$J$4,Priser!$K$4))</f>
        <v>0</v>
      </c>
      <c r="AF282" s="82">
        <f>AE282*SUMIFS(Priser!$F$4:$F$15,Priser!$A$4:$A$15,$AM282)*Z282</f>
        <v>0</v>
      </c>
      <c r="AH282" s="52"/>
      <c r="AJ282" s="82">
        <f>IF(Inmatning!F282="",Inmatning!E282,0)/IF(Inmatning!$F$2=Listor!$B$5,I282,1)</f>
        <v>0</v>
      </c>
      <c r="AK282" s="82">
        <f>Inmatning!F282/IF(Inmatning!$F$2=Listor!$B$5,I282,1)</f>
        <v>0</v>
      </c>
      <c r="AM282" s="74">
        <f t="shared" si="63"/>
        <v>7</v>
      </c>
      <c r="AN282" s="82">
        <f>Indata!$B$8</f>
        <v>0</v>
      </c>
    </row>
    <row r="283" spans="4:40" x14ac:dyDescent="0.25">
      <c r="D283" s="80">
        <f t="shared" si="69"/>
        <v>45478</v>
      </c>
      <c r="E283" s="161"/>
      <c r="F283" s="160"/>
      <c r="G283" s="80"/>
      <c r="H283" s="52">
        <f t="shared" si="64"/>
        <v>0</v>
      </c>
      <c r="I283" s="74">
        <f>24+SUMIFS(Listor!$C$22:$C$23,Listor!$B$22:$B$23,Inmatning!D283)</f>
        <v>24</v>
      </c>
      <c r="J283" s="82">
        <f t="shared" si="57"/>
        <v>0</v>
      </c>
      <c r="L283" s="99"/>
      <c r="M283" s="97"/>
      <c r="N283" s="82">
        <f>L283*SUMIFS(Priser!$F$4:$F$15,Priser!$A$4:$A$15,AM283)</f>
        <v>0</v>
      </c>
      <c r="O283" s="82">
        <f t="shared" si="65"/>
        <v>0</v>
      </c>
      <c r="Q283" s="82">
        <f t="shared" si="58"/>
        <v>0</v>
      </c>
      <c r="R283" s="82">
        <f t="shared" si="59"/>
        <v>0</v>
      </c>
      <c r="S283" s="82">
        <f t="shared" si="66"/>
        <v>0</v>
      </c>
      <c r="T283" s="82">
        <f t="shared" si="60"/>
        <v>0</v>
      </c>
      <c r="X283" s="82">
        <f t="shared" si="61"/>
        <v>0</v>
      </c>
      <c r="Y283" s="82">
        <f t="shared" si="70"/>
        <v>0</v>
      </c>
      <c r="Z283" s="82">
        <f t="shared" si="62"/>
        <v>0</v>
      </c>
      <c r="AA283" s="82">
        <f t="shared" si="67"/>
        <v>0</v>
      </c>
      <c r="AB283" s="82">
        <f>IF(AA283&gt;=Priser!$H$5,Priser!$I$5,IF(AA283&gt;=Priser!$H$4,Priser!$I$4))</f>
        <v>0</v>
      </c>
      <c r="AC283" s="82">
        <f>AB283*SUMIFS(Priser!$F$4:$F$15,Priser!$A$4:$A$15,$AM283)*Y283</f>
        <v>0</v>
      </c>
      <c r="AD283" s="82">
        <f t="shared" si="68"/>
        <v>0</v>
      </c>
      <c r="AE283" s="82">
        <f>IF(AD283&gt;=Priser!$J$5,Priser!$K$5,IF(AD283&gt;=Priser!$J$4,Priser!$K$4))</f>
        <v>0</v>
      </c>
      <c r="AF283" s="82">
        <f>AE283*SUMIFS(Priser!$F$4:$F$15,Priser!$A$4:$A$15,$AM283)*Z283</f>
        <v>0</v>
      </c>
      <c r="AH283" s="52"/>
      <c r="AJ283" s="82">
        <f>IF(Inmatning!F283="",Inmatning!E283,0)/IF(Inmatning!$F$2=Listor!$B$5,I283,1)</f>
        <v>0</v>
      </c>
      <c r="AK283" s="82">
        <f>Inmatning!F283/IF(Inmatning!$F$2=Listor!$B$5,I283,1)</f>
        <v>0</v>
      </c>
      <c r="AM283" s="74">
        <f t="shared" si="63"/>
        <v>7</v>
      </c>
      <c r="AN283" s="82">
        <f>Indata!$B$8</f>
        <v>0</v>
      </c>
    </row>
    <row r="284" spans="4:40" x14ac:dyDescent="0.25">
      <c r="D284" s="80">
        <f t="shared" si="69"/>
        <v>45479</v>
      </c>
      <c r="E284" s="161"/>
      <c r="F284" s="160"/>
      <c r="G284" s="80"/>
      <c r="H284" s="52">
        <f t="shared" si="64"/>
        <v>0</v>
      </c>
      <c r="I284" s="74">
        <f>24+SUMIFS(Listor!$C$22:$C$23,Listor!$B$22:$B$23,Inmatning!D284)</f>
        <v>24</v>
      </c>
      <c r="J284" s="82">
        <f t="shared" si="57"/>
        <v>0</v>
      </c>
      <c r="L284" s="99"/>
      <c r="M284" s="97"/>
      <c r="N284" s="82">
        <f>L284*SUMIFS(Priser!$F$4:$F$15,Priser!$A$4:$A$15,AM284)</f>
        <v>0</v>
      </c>
      <c r="O284" s="82">
        <f t="shared" si="65"/>
        <v>0</v>
      </c>
      <c r="Q284" s="82">
        <f t="shared" si="58"/>
        <v>0</v>
      </c>
      <c r="R284" s="82">
        <f t="shared" si="59"/>
        <v>0</v>
      </c>
      <c r="S284" s="82">
        <f t="shared" si="66"/>
        <v>0</v>
      </c>
      <c r="T284" s="82">
        <f t="shared" si="60"/>
        <v>0</v>
      </c>
      <c r="X284" s="82">
        <f t="shared" si="61"/>
        <v>0</v>
      </c>
      <c r="Y284" s="82">
        <f t="shared" si="70"/>
        <v>0</v>
      </c>
      <c r="Z284" s="82">
        <f t="shared" si="62"/>
        <v>0</v>
      </c>
      <c r="AA284" s="82">
        <f t="shared" si="67"/>
        <v>0</v>
      </c>
      <c r="AB284" s="82">
        <f>IF(AA284&gt;=Priser!$H$5,Priser!$I$5,IF(AA284&gt;=Priser!$H$4,Priser!$I$4))</f>
        <v>0</v>
      </c>
      <c r="AC284" s="82">
        <f>AB284*SUMIFS(Priser!$F$4:$F$15,Priser!$A$4:$A$15,$AM284)*Y284</f>
        <v>0</v>
      </c>
      <c r="AD284" s="82">
        <f t="shared" si="68"/>
        <v>0</v>
      </c>
      <c r="AE284" s="82">
        <f>IF(AD284&gt;=Priser!$J$5,Priser!$K$5,IF(AD284&gt;=Priser!$J$4,Priser!$K$4))</f>
        <v>0</v>
      </c>
      <c r="AF284" s="82">
        <f>AE284*SUMIFS(Priser!$F$4:$F$15,Priser!$A$4:$A$15,$AM284)*Z284</f>
        <v>0</v>
      </c>
      <c r="AH284" s="52"/>
      <c r="AJ284" s="82">
        <f>IF(Inmatning!F284="",Inmatning!E284,0)/IF(Inmatning!$F$2=Listor!$B$5,I284,1)</f>
        <v>0</v>
      </c>
      <c r="AK284" s="82">
        <f>Inmatning!F284/IF(Inmatning!$F$2=Listor!$B$5,I284,1)</f>
        <v>0</v>
      </c>
      <c r="AM284" s="74">
        <f t="shared" si="63"/>
        <v>7</v>
      </c>
      <c r="AN284" s="82">
        <f>Indata!$B$8</f>
        <v>0</v>
      </c>
    </row>
    <row r="285" spans="4:40" x14ac:dyDescent="0.25">
      <c r="D285" s="80">
        <f t="shared" si="69"/>
        <v>45480</v>
      </c>
      <c r="E285" s="161"/>
      <c r="F285" s="160"/>
      <c r="G285" s="80"/>
      <c r="H285" s="52">
        <f t="shared" si="64"/>
        <v>0</v>
      </c>
      <c r="I285" s="74">
        <f>24+SUMIFS(Listor!$C$22:$C$23,Listor!$B$22:$B$23,Inmatning!D285)</f>
        <v>24</v>
      </c>
      <c r="J285" s="82">
        <f t="shared" si="57"/>
        <v>0</v>
      </c>
      <c r="L285" s="99"/>
      <c r="M285" s="97"/>
      <c r="N285" s="82">
        <f>L285*SUMIFS(Priser!$F$4:$F$15,Priser!$A$4:$A$15,AM285)</f>
        <v>0</v>
      </c>
      <c r="O285" s="82">
        <f t="shared" si="65"/>
        <v>0</v>
      </c>
      <c r="Q285" s="82">
        <f t="shared" si="58"/>
        <v>0</v>
      </c>
      <c r="R285" s="82">
        <f t="shared" si="59"/>
        <v>0</v>
      </c>
      <c r="S285" s="82">
        <f t="shared" si="66"/>
        <v>0</v>
      </c>
      <c r="T285" s="82">
        <f t="shared" si="60"/>
        <v>0</v>
      </c>
      <c r="X285" s="82">
        <f t="shared" si="61"/>
        <v>0</v>
      </c>
      <c r="Y285" s="82">
        <f t="shared" si="70"/>
        <v>0</v>
      </c>
      <c r="Z285" s="82">
        <f t="shared" si="62"/>
        <v>0</v>
      </c>
      <c r="AA285" s="82">
        <f t="shared" si="67"/>
        <v>0</v>
      </c>
      <c r="AB285" s="82">
        <f>IF(AA285&gt;=Priser!$H$5,Priser!$I$5,IF(AA285&gt;=Priser!$H$4,Priser!$I$4))</f>
        <v>0</v>
      </c>
      <c r="AC285" s="82">
        <f>AB285*SUMIFS(Priser!$F$4:$F$15,Priser!$A$4:$A$15,$AM285)*Y285</f>
        <v>0</v>
      </c>
      <c r="AD285" s="82">
        <f t="shared" si="68"/>
        <v>0</v>
      </c>
      <c r="AE285" s="82">
        <f>IF(AD285&gt;=Priser!$J$5,Priser!$K$5,IF(AD285&gt;=Priser!$J$4,Priser!$K$4))</f>
        <v>0</v>
      </c>
      <c r="AF285" s="82">
        <f>AE285*SUMIFS(Priser!$F$4:$F$15,Priser!$A$4:$A$15,$AM285)*Z285</f>
        <v>0</v>
      </c>
      <c r="AH285" s="52"/>
      <c r="AJ285" s="82">
        <f>IF(Inmatning!F285="",Inmatning!E285,0)/IF(Inmatning!$F$2=Listor!$B$5,I285,1)</f>
        <v>0</v>
      </c>
      <c r="AK285" s="82">
        <f>Inmatning!F285/IF(Inmatning!$F$2=Listor!$B$5,I285,1)</f>
        <v>0</v>
      </c>
      <c r="AM285" s="74">
        <f t="shared" si="63"/>
        <v>7</v>
      </c>
      <c r="AN285" s="82">
        <f>Indata!$B$8</f>
        <v>0</v>
      </c>
    </row>
    <row r="286" spans="4:40" x14ac:dyDescent="0.25">
      <c r="D286" s="80">
        <f t="shared" si="69"/>
        <v>45481</v>
      </c>
      <c r="E286" s="161"/>
      <c r="F286" s="160"/>
      <c r="G286" s="80"/>
      <c r="H286" s="52">
        <f t="shared" si="64"/>
        <v>0</v>
      </c>
      <c r="I286" s="74">
        <f>24+SUMIFS(Listor!$C$22:$C$23,Listor!$B$22:$B$23,Inmatning!D286)</f>
        <v>24</v>
      </c>
      <c r="J286" s="82">
        <f t="shared" si="57"/>
        <v>0</v>
      </c>
      <c r="L286" s="99"/>
      <c r="M286" s="97"/>
      <c r="N286" s="82">
        <f>L286*SUMIFS(Priser!$F$4:$F$15,Priser!$A$4:$A$15,AM286)</f>
        <v>0</v>
      </c>
      <c r="O286" s="82">
        <f t="shared" si="65"/>
        <v>0</v>
      </c>
      <c r="Q286" s="82">
        <f t="shared" si="58"/>
        <v>0</v>
      </c>
      <c r="R286" s="82">
        <f t="shared" si="59"/>
        <v>0</v>
      </c>
      <c r="S286" s="82">
        <f t="shared" si="66"/>
        <v>0</v>
      </c>
      <c r="T286" s="82">
        <f t="shared" si="60"/>
        <v>0</v>
      </c>
      <c r="X286" s="82">
        <f t="shared" si="61"/>
        <v>0</v>
      </c>
      <c r="Y286" s="82">
        <f t="shared" si="70"/>
        <v>0</v>
      </c>
      <c r="Z286" s="82">
        <f t="shared" si="62"/>
        <v>0</v>
      </c>
      <c r="AA286" s="82">
        <f t="shared" si="67"/>
        <v>0</v>
      </c>
      <c r="AB286" s="82">
        <f>IF(AA286&gt;=Priser!$H$5,Priser!$I$5,IF(AA286&gt;=Priser!$H$4,Priser!$I$4))</f>
        <v>0</v>
      </c>
      <c r="AC286" s="82">
        <f>AB286*SUMIFS(Priser!$F$4:$F$15,Priser!$A$4:$A$15,$AM286)*Y286</f>
        <v>0</v>
      </c>
      <c r="AD286" s="82">
        <f t="shared" si="68"/>
        <v>0</v>
      </c>
      <c r="AE286" s="82">
        <f>IF(AD286&gt;=Priser!$J$5,Priser!$K$5,IF(AD286&gt;=Priser!$J$4,Priser!$K$4))</f>
        <v>0</v>
      </c>
      <c r="AF286" s="82">
        <f>AE286*SUMIFS(Priser!$F$4:$F$15,Priser!$A$4:$A$15,$AM286)*Z286</f>
        <v>0</v>
      </c>
      <c r="AH286" s="52"/>
      <c r="AJ286" s="82">
        <f>IF(Inmatning!F286="",Inmatning!E286,0)/IF(Inmatning!$F$2=Listor!$B$5,I286,1)</f>
        <v>0</v>
      </c>
      <c r="AK286" s="82">
        <f>Inmatning!F286/IF(Inmatning!$F$2=Listor!$B$5,I286,1)</f>
        <v>0</v>
      </c>
      <c r="AM286" s="74">
        <f t="shared" si="63"/>
        <v>7</v>
      </c>
      <c r="AN286" s="82">
        <f>Indata!$B$8</f>
        <v>0</v>
      </c>
    </row>
    <row r="287" spans="4:40" x14ac:dyDescent="0.25">
      <c r="D287" s="80">
        <f t="shared" si="69"/>
        <v>45482</v>
      </c>
      <c r="E287" s="161"/>
      <c r="F287" s="160"/>
      <c r="G287" s="80"/>
      <c r="H287" s="52">
        <f t="shared" si="64"/>
        <v>0</v>
      </c>
      <c r="I287" s="74">
        <f>24+SUMIFS(Listor!$C$22:$C$23,Listor!$B$22:$B$23,Inmatning!D287)</f>
        <v>24</v>
      </c>
      <c r="J287" s="82">
        <f t="shared" si="57"/>
        <v>0</v>
      </c>
      <c r="L287" s="99"/>
      <c r="M287" s="97"/>
      <c r="N287" s="82">
        <f>L287*SUMIFS(Priser!$F$4:$F$15,Priser!$A$4:$A$15,AM287)</f>
        <v>0</v>
      </c>
      <c r="O287" s="82">
        <f t="shared" si="65"/>
        <v>0</v>
      </c>
      <c r="Q287" s="82">
        <f t="shared" si="58"/>
        <v>0</v>
      </c>
      <c r="R287" s="82">
        <f t="shared" si="59"/>
        <v>0</v>
      </c>
      <c r="S287" s="82">
        <f t="shared" si="66"/>
        <v>0</v>
      </c>
      <c r="T287" s="82">
        <f t="shared" si="60"/>
        <v>0</v>
      </c>
      <c r="X287" s="82">
        <f t="shared" si="61"/>
        <v>0</v>
      </c>
      <c r="Y287" s="82">
        <f t="shared" si="70"/>
        <v>0</v>
      </c>
      <c r="Z287" s="82">
        <f t="shared" si="62"/>
        <v>0</v>
      </c>
      <c r="AA287" s="82">
        <f t="shared" si="67"/>
        <v>0</v>
      </c>
      <c r="AB287" s="82">
        <f>IF(AA287&gt;=Priser!$H$5,Priser!$I$5,IF(AA287&gt;=Priser!$H$4,Priser!$I$4))</f>
        <v>0</v>
      </c>
      <c r="AC287" s="82">
        <f>AB287*SUMIFS(Priser!$F$4:$F$15,Priser!$A$4:$A$15,$AM287)*Y287</f>
        <v>0</v>
      </c>
      <c r="AD287" s="82">
        <f t="shared" si="68"/>
        <v>0</v>
      </c>
      <c r="AE287" s="82">
        <f>IF(AD287&gt;=Priser!$J$5,Priser!$K$5,IF(AD287&gt;=Priser!$J$4,Priser!$K$4))</f>
        <v>0</v>
      </c>
      <c r="AF287" s="82">
        <f>AE287*SUMIFS(Priser!$F$4:$F$15,Priser!$A$4:$A$15,$AM287)*Z287</f>
        <v>0</v>
      </c>
      <c r="AH287" s="52"/>
      <c r="AJ287" s="82">
        <f>IF(Inmatning!F287="",Inmatning!E287,0)/IF(Inmatning!$F$2=Listor!$B$5,I287,1)</f>
        <v>0</v>
      </c>
      <c r="AK287" s="82">
        <f>Inmatning!F287/IF(Inmatning!$F$2=Listor!$B$5,I287,1)</f>
        <v>0</v>
      </c>
      <c r="AM287" s="74">
        <f t="shared" si="63"/>
        <v>7</v>
      </c>
      <c r="AN287" s="82">
        <f>Indata!$B$8</f>
        <v>0</v>
      </c>
    </row>
    <row r="288" spans="4:40" x14ac:dyDescent="0.25">
      <c r="D288" s="80">
        <f t="shared" si="69"/>
        <v>45483</v>
      </c>
      <c r="E288" s="161"/>
      <c r="F288" s="160"/>
      <c r="G288" s="80"/>
      <c r="H288" s="52">
        <f t="shared" si="64"/>
        <v>0</v>
      </c>
      <c r="I288" s="74">
        <f>24+SUMIFS(Listor!$C$22:$C$23,Listor!$B$22:$B$23,Inmatning!D288)</f>
        <v>24</v>
      </c>
      <c r="J288" s="82">
        <f t="shared" si="57"/>
        <v>0</v>
      </c>
      <c r="L288" s="99"/>
      <c r="M288" s="97"/>
      <c r="N288" s="82">
        <f>L288*SUMIFS(Priser!$F$4:$F$15,Priser!$A$4:$A$15,AM288)</f>
        <v>0</v>
      </c>
      <c r="O288" s="82">
        <f t="shared" si="65"/>
        <v>0</v>
      </c>
      <c r="Q288" s="82">
        <f t="shared" si="58"/>
        <v>0</v>
      </c>
      <c r="R288" s="82">
        <f t="shared" si="59"/>
        <v>0</v>
      </c>
      <c r="S288" s="82">
        <f t="shared" si="66"/>
        <v>0</v>
      </c>
      <c r="T288" s="82">
        <f t="shared" si="60"/>
        <v>0</v>
      </c>
      <c r="X288" s="82">
        <f t="shared" si="61"/>
        <v>0</v>
      </c>
      <c r="Y288" s="82">
        <f t="shared" si="70"/>
        <v>0</v>
      </c>
      <c r="Z288" s="82">
        <f t="shared" si="62"/>
        <v>0</v>
      </c>
      <c r="AA288" s="82">
        <f t="shared" si="67"/>
        <v>0</v>
      </c>
      <c r="AB288" s="82">
        <f>IF(AA288&gt;=Priser!$H$5,Priser!$I$5,IF(AA288&gt;=Priser!$H$4,Priser!$I$4))</f>
        <v>0</v>
      </c>
      <c r="AC288" s="82">
        <f>AB288*SUMIFS(Priser!$F$4:$F$15,Priser!$A$4:$A$15,$AM288)*Y288</f>
        <v>0</v>
      </c>
      <c r="AD288" s="82">
        <f t="shared" si="68"/>
        <v>0</v>
      </c>
      <c r="AE288" s="82">
        <f>IF(AD288&gt;=Priser!$J$5,Priser!$K$5,IF(AD288&gt;=Priser!$J$4,Priser!$K$4))</f>
        <v>0</v>
      </c>
      <c r="AF288" s="82">
        <f>AE288*SUMIFS(Priser!$F$4:$F$15,Priser!$A$4:$A$15,$AM288)*Z288</f>
        <v>0</v>
      </c>
      <c r="AH288" s="52"/>
      <c r="AJ288" s="82">
        <f>IF(Inmatning!F288="",Inmatning!E288,0)/IF(Inmatning!$F$2=Listor!$B$5,I288,1)</f>
        <v>0</v>
      </c>
      <c r="AK288" s="82">
        <f>Inmatning!F288/IF(Inmatning!$F$2=Listor!$B$5,I288,1)</f>
        <v>0</v>
      </c>
      <c r="AM288" s="74">
        <f t="shared" si="63"/>
        <v>7</v>
      </c>
      <c r="AN288" s="82">
        <f>Indata!$B$8</f>
        <v>0</v>
      </c>
    </row>
    <row r="289" spans="4:40" x14ac:dyDescent="0.25">
      <c r="D289" s="80">
        <f t="shared" si="69"/>
        <v>45484</v>
      </c>
      <c r="E289" s="161"/>
      <c r="F289" s="160"/>
      <c r="G289" s="80"/>
      <c r="H289" s="52">
        <f t="shared" si="64"/>
        <v>0</v>
      </c>
      <c r="I289" s="74">
        <f>24+SUMIFS(Listor!$C$22:$C$23,Listor!$B$22:$B$23,Inmatning!D289)</f>
        <v>24</v>
      </c>
      <c r="J289" s="82">
        <f t="shared" si="57"/>
        <v>0</v>
      </c>
      <c r="L289" s="99"/>
      <c r="M289" s="97"/>
      <c r="N289" s="82">
        <f>L289*SUMIFS(Priser!$F$4:$F$15,Priser!$A$4:$A$15,AM289)</f>
        <v>0</v>
      </c>
      <c r="O289" s="82">
        <f t="shared" si="65"/>
        <v>0</v>
      </c>
      <c r="Q289" s="82">
        <f t="shared" si="58"/>
        <v>0</v>
      </c>
      <c r="R289" s="82">
        <f t="shared" si="59"/>
        <v>0</v>
      </c>
      <c r="S289" s="82">
        <f t="shared" si="66"/>
        <v>0</v>
      </c>
      <c r="T289" s="82">
        <f t="shared" si="60"/>
        <v>0</v>
      </c>
      <c r="X289" s="82">
        <f t="shared" si="61"/>
        <v>0</v>
      </c>
      <c r="Y289" s="82">
        <f t="shared" si="70"/>
        <v>0</v>
      </c>
      <c r="Z289" s="82">
        <f t="shared" si="62"/>
        <v>0</v>
      </c>
      <c r="AA289" s="82">
        <f t="shared" si="67"/>
        <v>0</v>
      </c>
      <c r="AB289" s="82">
        <f>IF(AA289&gt;=Priser!$H$5,Priser!$I$5,IF(AA289&gt;=Priser!$H$4,Priser!$I$4))</f>
        <v>0</v>
      </c>
      <c r="AC289" s="82">
        <f>AB289*SUMIFS(Priser!$F$4:$F$15,Priser!$A$4:$A$15,$AM289)*Y289</f>
        <v>0</v>
      </c>
      <c r="AD289" s="82">
        <f t="shared" si="68"/>
        <v>0</v>
      </c>
      <c r="AE289" s="82">
        <f>IF(AD289&gt;=Priser!$J$5,Priser!$K$5,IF(AD289&gt;=Priser!$J$4,Priser!$K$4))</f>
        <v>0</v>
      </c>
      <c r="AF289" s="82">
        <f>AE289*SUMIFS(Priser!$F$4:$F$15,Priser!$A$4:$A$15,$AM289)*Z289</f>
        <v>0</v>
      </c>
      <c r="AH289" s="52"/>
      <c r="AJ289" s="82">
        <f>IF(Inmatning!F289="",Inmatning!E289,0)/IF(Inmatning!$F$2=Listor!$B$5,I289,1)</f>
        <v>0</v>
      </c>
      <c r="AK289" s="82">
        <f>Inmatning!F289/IF(Inmatning!$F$2=Listor!$B$5,I289,1)</f>
        <v>0</v>
      </c>
      <c r="AM289" s="74">
        <f t="shared" si="63"/>
        <v>7</v>
      </c>
      <c r="AN289" s="82">
        <f>Indata!$B$8</f>
        <v>0</v>
      </c>
    </row>
    <row r="290" spans="4:40" x14ac:dyDescent="0.25">
      <c r="D290" s="80">
        <f t="shared" si="69"/>
        <v>45485</v>
      </c>
      <c r="E290" s="161"/>
      <c r="F290" s="160"/>
      <c r="G290" s="80"/>
      <c r="H290" s="52">
        <f t="shared" si="64"/>
        <v>0</v>
      </c>
      <c r="I290" s="74">
        <f>24+SUMIFS(Listor!$C$22:$C$23,Listor!$B$22:$B$23,Inmatning!D290)</f>
        <v>24</v>
      </c>
      <c r="J290" s="82">
        <f t="shared" si="57"/>
        <v>0</v>
      </c>
      <c r="L290" s="99"/>
      <c r="M290" s="97"/>
      <c r="N290" s="82">
        <f>L290*SUMIFS(Priser!$F$4:$F$15,Priser!$A$4:$A$15,AM290)</f>
        <v>0</v>
      </c>
      <c r="O290" s="82">
        <f t="shared" si="65"/>
        <v>0</v>
      </c>
      <c r="Q290" s="82">
        <f t="shared" si="58"/>
        <v>0</v>
      </c>
      <c r="R290" s="82">
        <f t="shared" si="59"/>
        <v>0</v>
      </c>
      <c r="S290" s="82">
        <f t="shared" si="66"/>
        <v>0</v>
      </c>
      <c r="T290" s="82">
        <f t="shared" si="60"/>
        <v>0</v>
      </c>
      <c r="X290" s="82">
        <f t="shared" si="61"/>
        <v>0</v>
      </c>
      <c r="Y290" s="82">
        <f t="shared" si="70"/>
        <v>0</v>
      </c>
      <c r="Z290" s="82">
        <f t="shared" si="62"/>
        <v>0</v>
      </c>
      <c r="AA290" s="82">
        <f t="shared" si="67"/>
        <v>0</v>
      </c>
      <c r="AB290" s="82">
        <f>IF(AA290&gt;=Priser!$H$5,Priser!$I$5,IF(AA290&gt;=Priser!$H$4,Priser!$I$4))</f>
        <v>0</v>
      </c>
      <c r="AC290" s="82">
        <f>AB290*SUMIFS(Priser!$F$4:$F$15,Priser!$A$4:$A$15,$AM290)*Y290</f>
        <v>0</v>
      </c>
      <c r="AD290" s="82">
        <f t="shared" si="68"/>
        <v>0</v>
      </c>
      <c r="AE290" s="82">
        <f>IF(AD290&gt;=Priser!$J$5,Priser!$K$5,IF(AD290&gt;=Priser!$J$4,Priser!$K$4))</f>
        <v>0</v>
      </c>
      <c r="AF290" s="82">
        <f>AE290*SUMIFS(Priser!$F$4:$F$15,Priser!$A$4:$A$15,$AM290)*Z290</f>
        <v>0</v>
      </c>
      <c r="AH290" s="52"/>
      <c r="AJ290" s="82">
        <f>IF(Inmatning!F290="",Inmatning!E290,0)/IF(Inmatning!$F$2=Listor!$B$5,I290,1)</f>
        <v>0</v>
      </c>
      <c r="AK290" s="82">
        <f>Inmatning!F290/IF(Inmatning!$F$2=Listor!$B$5,I290,1)</f>
        <v>0</v>
      </c>
      <c r="AM290" s="74">
        <f t="shared" si="63"/>
        <v>7</v>
      </c>
      <c r="AN290" s="82">
        <f>Indata!$B$8</f>
        <v>0</v>
      </c>
    </row>
    <row r="291" spans="4:40" x14ac:dyDescent="0.25">
      <c r="D291" s="80">
        <f t="shared" si="69"/>
        <v>45486</v>
      </c>
      <c r="E291" s="161"/>
      <c r="F291" s="160"/>
      <c r="G291" s="80"/>
      <c r="H291" s="52">
        <f t="shared" si="64"/>
        <v>0</v>
      </c>
      <c r="I291" s="74">
        <f>24+SUMIFS(Listor!$C$22:$C$23,Listor!$B$22:$B$23,Inmatning!D291)</f>
        <v>24</v>
      </c>
      <c r="J291" s="82">
        <f t="shared" si="57"/>
        <v>0</v>
      </c>
      <c r="L291" s="99"/>
      <c r="M291" s="97"/>
      <c r="N291" s="82">
        <f>L291*SUMIFS(Priser!$F$4:$F$15,Priser!$A$4:$A$15,AM291)</f>
        <v>0</v>
      </c>
      <c r="O291" s="82">
        <f t="shared" si="65"/>
        <v>0</v>
      </c>
      <c r="Q291" s="82">
        <f t="shared" si="58"/>
        <v>0</v>
      </c>
      <c r="R291" s="82">
        <f t="shared" si="59"/>
        <v>0</v>
      </c>
      <c r="S291" s="82">
        <f t="shared" si="66"/>
        <v>0</v>
      </c>
      <c r="T291" s="82">
        <f t="shared" si="60"/>
        <v>0</v>
      </c>
      <c r="X291" s="82">
        <f t="shared" si="61"/>
        <v>0</v>
      </c>
      <c r="Y291" s="82">
        <f t="shared" si="70"/>
        <v>0</v>
      </c>
      <c r="Z291" s="82">
        <f t="shared" si="62"/>
        <v>0</v>
      </c>
      <c r="AA291" s="82">
        <f t="shared" si="67"/>
        <v>0</v>
      </c>
      <c r="AB291" s="82">
        <f>IF(AA291&gt;=Priser!$H$5,Priser!$I$5,IF(AA291&gt;=Priser!$H$4,Priser!$I$4))</f>
        <v>0</v>
      </c>
      <c r="AC291" s="82">
        <f>AB291*SUMIFS(Priser!$F$4:$F$15,Priser!$A$4:$A$15,$AM291)*Y291</f>
        <v>0</v>
      </c>
      <c r="AD291" s="82">
        <f t="shared" si="68"/>
        <v>0</v>
      </c>
      <c r="AE291" s="82">
        <f>IF(AD291&gt;=Priser!$J$5,Priser!$K$5,IF(AD291&gt;=Priser!$J$4,Priser!$K$4))</f>
        <v>0</v>
      </c>
      <c r="AF291" s="82">
        <f>AE291*SUMIFS(Priser!$F$4:$F$15,Priser!$A$4:$A$15,$AM291)*Z291</f>
        <v>0</v>
      </c>
      <c r="AH291" s="52"/>
      <c r="AJ291" s="82">
        <f>IF(Inmatning!F291="",Inmatning!E291,0)/IF(Inmatning!$F$2=Listor!$B$5,I291,1)</f>
        <v>0</v>
      </c>
      <c r="AK291" s="82">
        <f>Inmatning!F291/IF(Inmatning!$F$2=Listor!$B$5,I291,1)</f>
        <v>0</v>
      </c>
      <c r="AM291" s="74">
        <f t="shared" si="63"/>
        <v>7</v>
      </c>
      <c r="AN291" s="82">
        <f>Indata!$B$8</f>
        <v>0</v>
      </c>
    </row>
    <row r="292" spans="4:40" x14ac:dyDescent="0.25">
      <c r="D292" s="80">
        <f t="shared" si="69"/>
        <v>45487</v>
      </c>
      <c r="E292" s="161"/>
      <c r="F292" s="160"/>
      <c r="G292" s="80"/>
      <c r="H292" s="52">
        <f t="shared" si="64"/>
        <v>0</v>
      </c>
      <c r="I292" s="74">
        <f>24+SUMIFS(Listor!$C$22:$C$23,Listor!$B$22:$B$23,Inmatning!D292)</f>
        <v>24</v>
      </c>
      <c r="J292" s="82">
        <f t="shared" si="57"/>
        <v>0</v>
      </c>
      <c r="L292" s="99"/>
      <c r="M292" s="97"/>
      <c r="N292" s="82">
        <f>L292*SUMIFS(Priser!$F$4:$F$15,Priser!$A$4:$A$15,AM292)</f>
        <v>0</v>
      </c>
      <c r="O292" s="82">
        <f t="shared" si="65"/>
        <v>0</v>
      </c>
      <c r="Q292" s="82">
        <f t="shared" si="58"/>
        <v>0</v>
      </c>
      <c r="R292" s="82">
        <f t="shared" si="59"/>
        <v>0</v>
      </c>
      <c r="S292" s="82">
        <f t="shared" si="66"/>
        <v>0</v>
      </c>
      <c r="T292" s="82">
        <f t="shared" si="60"/>
        <v>0</v>
      </c>
      <c r="X292" s="82">
        <f t="shared" si="61"/>
        <v>0</v>
      </c>
      <c r="Y292" s="82">
        <f t="shared" si="70"/>
        <v>0</v>
      </c>
      <c r="Z292" s="82">
        <f t="shared" si="62"/>
        <v>0</v>
      </c>
      <c r="AA292" s="82">
        <f t="shared" si="67"/>
        <v>0</v>
      </c>
      <c r="AB292" s="82">
        <f>IF(AA292&gt;=Priser!$H$5,Priser!$I$5,IF(AA292&gt;=Priser!$H$4,Priser!$I$4))</f>
        <v>0</v>
      </c>
      <c r="AC292" s="82">
        <f>AB292*SUMIFS(Priser!$F$4:$F$15,Priser!$A$4:$A$15,$AM292)*Y292</f>
        <v>0</v>
      </c>
      <c r="AD292" s="82">
        <f t="shared" si="68"/>
        <v>0</v>
      </c>
      <c r="AE292" s="82">
        <f>IF(AD292&gt;=Priser!$J$5,Priser!$K$5,IF(AD292&gt;=Priser!$J$4,Priser!$K$4))</f>
        <v>0</v>
      </c>
      <c r="AF292" s="82">
        <f>AE292*SUMIFS(Priser!$F$4:$F$15,Priser!$A$4:$A$15,$AM292)*Z292</f>
        <v>0</v>
      </c>
      <c r="AH292" s="52"/>
      <c r="AJ292" s="82">
        <f>IF(Inmatning!F292="",Inmatning!E292,0)/IF(Inmatning!$F$2=Listor!$B$5,I292,1)</f>
        <v>0</v>
      </c>
      <c r="AK292" s="82">
        <f>Inmatning!F292/IF(Inmatning!$F$2=Listor!$B$5,I292,1)</f>
        <v>0</v>
      </c>
      <c r="AM292" s="74">
        <f t="shared" si="63"/>
        <v>7</v>
      </c>
      <c r="AN292" s="82">
        <f>Indata!$B$8</f>
        <v>0</v>
      </c>
    </row>
    <row r="293" spans="4:40" x14ac:dyDescent="0.25">
      <c r="D293" s="80">
        <f t="shared" si="69"/>
        <v>45488</v>
      </c>
      <c r="E293" s="161"/>
      <c r="F293" s="160"/>
      <c r="G293" s="80"/>
      <c r="H293" s="52">
        <f t="shared" si="64"/>
        <v>0</v>
      </c>
      <c r="I293" s="74">
        <f>24+SUMIFS(Listor!$C$22:$C$23,Listor!$B$22:$B$23,Inmatning!D293)</f>
        <v>24</v>
      </c>
      <c r="J293" s="82">
        <f t="shared" si="57"/>
        <v>0</v>
      </c>
      <c r="L293" s="99"/>
      <c r="M293" s="97"/>
      <c r="N293" s="82">
        <f>L293*SUMIFS(Priser!$F$4:$F$15,Priser!$A$4:$A$15,AM293)</f>
        <v>0</v>
      </c>
      <c r="O293" s="82">
        <f t="shared" si="65"/>
        <v>0</v>
      </c>
      <c r="Q293" s="82">
        <f t="shared" si="58"/>
        <v>0</v>
      </c>
      <c r="R293" s="82">
        <f t="shared" si="59"/>
        <v>0</v>
      </c>
      <c r="S293" s="82">
        <f t="shared" si="66"/>
        <v>0</v>
      </c>
      <c r="T293" s="82">
        <f t="shared" si="60"/>
        <v>0</v>
      </c>
      <c r="X293" s="82">
        <f t="shared" si="61"/>
        <v>0</v>
      </c>
      <c r="Y293" s="82">
        <f t="shared" si="70"/>
        <v>0</v>
      </c>
      <c r="Z293" s="82">
        <f t="shared" si="62"/>
        <v>0</v>
      </c>
      <c r="AA293" s="82">
        <f t="shared" si="67"/>
        <v>0</v>
      </c>
      <c r="AB293" s="82">
        <f>IF(AA293&gt;=Priser!$H$5,Priser!$I$5,IF(AA293&gt;=Priser!$H$4,Priser!$I$4))</f>
        <v>0</v>
      </c>
      <c r="AC293" s="82">
        <f>AB293*SUMIFS(Priser!$F$4:$F$15,Priser!$A$4:$A$15,$AM293)*Y293</f>
        <v>0</v>
      </c>
      <c r="AD293" s="82">
        <f t="shared" si="68"/>
        <v>0</v>
      </c>
      <c r="AE293" s="82">
        <f>IF(AD293&gt;=Priser!$J$5,Priser!$K$5,IF(AD293&gt;=Priser!$J$4,Priser!$K$4))</f>
        <v>0</v>
      </c>
      <c r="AF293" s="82">
        <f>AE293*SUMIFS(Priser!$F$4:$F$15,Priser!$A$4:$A$15,$AM293)*Z293</f>
        <v>0</v>
      </c>
      <c r="AH293" s="52"/>
      <c r="AJ293" s="82">
        <f>IF(Inmatning!F293="",Inmatning!E293,0)/IF(Inmatning!$F$2=Listor!$B$5,I293,1)</f>
        <v>0</v>
      </c>
      <c r="AK293" s="82">
        <f>Inmatning!F293/IF(Inmatning!$F$2=Listor!$B$5,I293,1)</f>
        <v>0</v>
      </c>
      <c r="AM293" s="74">
        <f t="shared" si="63"/>
        <v>7</v>
      </c>
      <c r="AN293" s="82">
        <f>Indata!$B$8</f>
        <v>0</v>
      </c>
    </row>
    <row r="294" spans="4:40" x14ac:dyDescent="0.25">
      <c r="D294" s="80">
        <f t="shared" si="69"/>
        <v>45489</v>
      </c>
      <c r="E294" s="161"/>
      <c r="F294" s="160"/>
      <c r="G294" s="80"/>
      <c r="H294" s="52">
        <f t="shared" si="64"/>
        <v>0</v>
      </c>
      <c r="I294" s="74">
        <f>24+SUMIFS(Listor!$C$22:$C$23,Listor!$B$22:$B$23,Inmatning!D294)</f>
        <v>24</v>
      </c>
      <c r="J294" s="82">
        <f t="shared" si="57"/>
        <v>0</v>
      </c>
      <c r="L294" s="99"/>
      <c r="M294" s="97"/>
      <c r="N294" s="82">
        <f>L294*SUMIFS(Priser!$F$4:$F$15,Priser!$A$4:$A$15,AM294)</f>
        <v>0</v>
      </c>
      <c r="O294" s="82">
        <f t="shared" si="65"/>
        <v>0</v>
      </c>
      <c r="Q294" s="82">
        <f t="shared" si="58"/>
        <v>0</v>
      </c>
      <c r="R294" s="82">
        <f t="shared" si="59"/>
        <v>0</v>
      </c>
      <c r="S294" s="82">
        <f t="shared" si="66"/>
        <v>0</v>
      </c>
      <c r="T294" s="82">
        <f t="shared" si="60"/>
        <v>0</v>
      </c>
      <c r="X294" s="82">
        <f t="shared" si="61"/>
        <v>0</v>
      </c>
      <c r="Y294" s="82">
        <f t="shared" si="70"/>
        <v>0</v>
      </c>
      <c r="Z294" s="82">
        <f t="shared" si="62"/>
        <v>0</v>
      </c>
      <c r="AA294" s="82">
        <f t="shared" si="67"/>
        <v>0</v>
      </c>
      <c r="AB294" s="82">
        <f>IF(AA294&gt;=Priser!$H$5,Priser!$I$5,IF(AA294&gt;=Priser!$H$4,Priser!$I$4))</f>
        <v>0</v>
      </c>
      <c r="AC294" s="82">
        <f>AB294*SUMIFS(Priser!$F$4:$F$15,Priser!$A$4:$A$15,$AM294)*Y294</f>
        <v>0</v>
      </c>
      <c r="AD294" s="82">
        <f t="shared" si="68"/>
        <v>0</v>
      </c>
      <c r="AE294" s="82">
        <f>IF(AD294&gt;=Priser!$J$5,Priser!$K$5,IF(AD294&gt;=Priser!$J$4,Priser!$K$4))</f>
        <v>0</v>
      </c>
      <c r="AF294" s="82">
        <f>AE294*SUMIFS(Priser!$F$4:$F$15,Priser!$A$4:$A$15,$AM294)*Z294</f>
        <v>0</v>
      </c>
      <c r="AH294" s="52"/>
      <c r="AJ294" s="82">
        <f>IF(Inmatning!F294="",Inmatning!E294,0)/IF(Inmatning!$F$2=Listor!$B$5,I294,1)</f>
        <v>0</v>
      </c>
      <c r="AK294" s="82">
        <f>Inmatning!F294/IF(Inmatning!$F$2=Listor!$B$5,I294,1)</f>
        <v>0</v>
      </c>
      <c r="AM294" s="74">
        <f t="shared" si="63"/>
        <v>7</v>
      </c>
      <c r="AN294" s="82">
        <f>Indata!$B$8</f>
        <v>0</v>
      </c>
    </row>
    <row r="295" spans="4:40" x14ac:dyDescent="0.25">
      <c r="D295" s="80">
        <f t="shared" si="69"/>
        <v>45490</v>
      </c>
      <c r="E295" s="161"/>
      <c r="F295" s="160"/>
      <c r="G295" s="80"/>
      <c r="H295" s="52">
        <f t="shared" si="64"/>
        <v>0</v>
      </c>
      <c r="I295" s="74">
        <f>24+SUMIFS(Listor!$C$22:$C$23,Listor!$B$22:$B$23,Inmatning!D295)</f>
        <v>24</v>
      </c>
      <c r="J295" s="82">
        <f t="shared" si="57"/>
        <v>0</v>
      </c>
      <c r="L295" s="99"/>
      <c r="M295" s="97"/>
      <c r="N295" s="82">
        <f>L295*SUMIFS(Priser!$F$4:$F$15,Priser!$A$4:$A$15,AM295)</f>
        <v>0</v>
      </c>
      <c r="O295" s="82">
        <f t="shared" si="65"/>
        <v>0</v>
      </c>
      <c r="Q295" s="82">
        <f t="shared" si="58"/>
        <v>0</v>
      </c>
      <c r="R295" s="82">
        <f t="shared" si="59"/>
        <v>0</v>
      </c>
      <c r="S295" s="82">
        <f t="shared" si="66"/>
        <v>0</v>
      </c>
      <c r="T295" s="82">
        <f t="shared" si="60"/>
        <v>0</v>
      </c>
      <c r="X295" s="82">
        <f t="shared" si="61"/>
        <v>0</v>
      </c>
      <c r="Y295" s="82">
        <f t="shared" si="70"/>
        <v>0</v>
      </c>
      <c r="Z295" s="82">
        <f t="shared" si="62"/>
        <v>0</v>
      </c>
      <c r="AA295" s="82">
        <f t="shared" si="67"/>
        <v>0</v>
      </c>
      <c r="AB295" s="82">
        <f>IF(AA295&gt;=Priser!$H$5,Priser!$I$5,IF(AA295&gt;=Priser!$H$4,Priser!$I$4))</f>
        <v>0</v>
      </c>
      <c r="AC295" s="82">
        <f>AB295*SUMIFS(Priser!$F$4:$F$15,Priser!$A$4:$A$15,$AM295)*Y295</f>
        <v>0</v>
      </c>
      <c r="AD295" s="82">
        <f t="shared" si="68"/>
        <v>0</v>
      </c>
      <c r="AE295" s="82">
        <f>IF(AD295&gt;=Priser!$J$5,Priser!$K$5,IF(AD295&gt;=Priser!$J$4,Priser!$K$4))</f>
        <v>0</v>
      </c>
      <c r="AF295" s="82">
        <f>AE295*SUMIFS(Priser!$F$4:$F$15,Priser!$A$4:$A$15,$AM295)*Z295</f>
        <v>0</v>
      </c>
      <c r="AH295" s="52"/>
      <c r="AJ295" s="82">
        <f>IF(Inmatning!F295="",Inmatning!E295,0)/IF(Inmatning!$F$2=Listor!$B$5,I295,1)</f>
        <v>0</v>
      </c>
      <c r="AK295" s="82">
        <f>Inmatning!F295/IF(Inmatning!$F$2=Listor!$B$5,I295,1)</f>
        <v>0</v>
      </c>
      <c r="AM295" s="74">
        <f t="shared" si="63"/>
        <v>7</v>
      </c>
      <c r="AN295" s="82">
        <f>Indata!$B$8</f>
        <v>0</v>
      </c>
    </row>
    <row r="296" spans="4:40" x14ac:dyDescent="0.25">
      <c r="D296" s="80">
        <f t="shared" si="69"/>
        <v>45491</v>
      </c>
      <c r="E296" s="161"/>
      <c r="F296" s="160"/>
      <c r="G296" s="80"/>
      <c r="H296" s="52">
        <f t="shared" si="64"/>
        <v>0</v>
      </c>
      <c r="I296" s="74">
        <f>24+SUMIFS(Listor!$C$22:$C$23,Listor!$B$22:$B$23,Inmatning!D296)</f>
        <v>24</v>
      </c>
      <c r="J296" s="82">
        <f t="shared" si="57"/>
        <v>0</v>
      </c>
      <c r="L296" s="99"/>
      <c r="M296" s="97"/>
      <c r="N296" s="82">
        <f>L296*SUMIFS(Priser!$F$4:$F$15,Priser!$A$4:$A$15,AM296)</f>
        <v>0</v>
      </c>
      <c r="O296" s="82">
        <f t="shared" si="65"/>
        <v>0</v>
      </c>
      <c r="Q296" s="82">
        <f t="shared" si="58"/>
        <v>0</v>
      </c>
      <c r="R296" s="82">
        <f t="shared" si="59"/>
        <v>0</v>
      </c>
      <c r="S296" s="82">
        <f t="shared" si="66"/>
        <v>0</v>
      </c>
      <c r="T296" s="82">
        <f t="shared" si="60"/>
        <v>0</v>
      </c>
      <c r="X296" s="82">
        <f t="shared" si="61"/>
        <v>0</v>
      </c>
      <c r="Y296" s="82">
        <f t="shared" si="70"/>
        <v>0</v>
      </c>
      <c r="Z296" s="82">
        <f t="shared" si="62"/>
        <v>0</v>
      </c>
      <c r="AA296" s="82">
        <f t="shared" si="67"/>
        <v>0</v>
      </c>
      <c r="AB296" s="82">
        <f>IF(AA296&gt;=Priser!$H$5,Priser!$I$5,IF(AA296&gt;=Priser!$H$4,Priser!$I$4))</f>
        <v>0</v>
      </c>
      <c r="AC296" s="82">
        <f>AB296*SUMIFS(Priser!$F$4:$F$15,Priser!$A$4:$A$15,$AM296)*Y296</f>
        <v>0</v>
      </c>
      <c r="AD296" s="82">
        <f t="shared" si="68"/>
        <v>0</v>
      </c>
      <c r="AE296" s="82">
        <f>IF(AD296&gt;=Priser!$J$5,Priser!$K$5,IF(AD296&gt;=Priser!$J$4,Priser!$K$4))</f>
        <v>0</v>
      </c>
      <c r="AF296" s="82">
        <f>AE296*SUMIFS(Priser!$F$4:$F$15,Priser!$A$4:$A$15,$AM296)*Z296</f>
        <v>0</v>
      </c>
      <c r="AH296" s="52"/>
      <c r="AJ296" s="82">
        <f>IF(Inmatning!F296="",Inmatning!E296,0)/IF(Inmatning!$F$2=Listor!$B$5,I296,1)</f>
        <v>0</v>
      </c>
      <c r="AK296" s="82">
        <f>Inmatning!F296/IF(Inmatning!$F$2=Listor!$B$5,I296,1)</f>
        <v>0</v>
      </c>
      <c r="AM296" s="74">
        <f t="shared" si="63"/>
        <v>7</v>
      </c>
      <c r="AN296" s="82">
        <f>Indata!$B$8</f>
        <v>0</v>
      </c>
    </row>
    <row r="297" spans="4:40" x14ac:dyDescent="0.25">
      <c r="D297" s="80">
        <f t="shared" si="69"/>
        <v>45492</v>
      </c>
      <c r="E297" s="161"/>
      <c r="F297" s="160"/>
      <c r="G297" s="80"/>
      <c r="H297" s="52">
        <f t="shared" si="64"/>
        <v>0</v>
      </c>
      <c r="I297" s="74">
        <f>24+SUMIFS(Listor!$C$22:$C$23,Listor!$B$22:$B$23,Inmatning!D297)</f>
        <v>24</v>
      </c>
      <c r="J297" s="82">
        <f t="shared" si="57"/>
        <v>0</v>
      </c>
      <c r="L297" s="99"/>
      <c r="M297" s="97"/>
      <c r="N297" s="82">
        <f>L297*SUMIFS(Priser!$F$4:$F$15,Priser!$A$4:$A$15,AM297)</f>
        <v>0</v>
      </c>
      <c r="O297" s="82">
        <f t="shared" si="65"/>
        <v>0</v>
      </c>
      <c r="Q297" s="82">
        <f t="shared" si="58"/>
        <v>0</v>
      </c>
      <c r="R297" s="82">
        <f t="shared" si="59"/>
        <v>0</v>
      </c>
      <c r="S297" s="82">
        <f t="shared" si="66"/>
        <v>0</v>
      </c>
      <c r="T297" s="82">
        <f t="shared" si="60"/>
        <v>0</v>
      </c>
      <c r="X297" s="82">
        <f t="shared" si="61"/>
        <v>0</v>
      </c>
      <c r="Y297" s="82">
        <f t="shared" si="70"/>
        <v>0</v>
      </c>
      <c r="Z297" s="82">
        <f t="shared" si="62"/>
        <v>0</v>
      </c>
      <c r="AA297" s="82">
        <f t="shared" si="67"/>
        <v>0</v>
      </c>
      <c r="AB297" s="82">
        <f>IF(AA297&gt;=Priser!$H$5,Priser!$I$5,IF(AA297&gt;=Priser!$H$4,Priser!$I$4))</f>
        <v>0</v>
      </c>
      <c r="AC297" s="82">
        <f>AB297*SUMIFS(Priser!$F$4:$F$15,Priser!$A$4:$A$15,$AM297)*Y297</f>
        <v>0</v>
      </c>
      <c r="AD297" s="82">
        <f t="shared" si="68"/>
        <v>0</v>
      </c>
      <c r="AE297" s="82">
        <f>IF(AD297&gt;=Priser!$J$5,Priser!$K$5,IF(AD297&gt;=Priser!$J$4,Priser!$K$4))</f>
        <v>0</v>
      </c>
      <c r="AF297" s="82">
        <f>AE297*SUMIFS(Priser!$F$4:$F$15,Priser!$A$4:$A$15,$AM297)*Z297</f>
        <v>0</v>
      </c>
      <c r="AH297" s="52"/>
      <c r="AJ297" s="82">
        <f>IF(Inmatning!F297="",Inmatning!E297,0)/IF(Inmatning!$F$2=Listor!$B$5,I297,1)</f>
        <v>0</v>
      </c>
      <c r="AK297" s="82">
        <f>Inmatning!F297/IF(Inmatning!$F$2=Listor!$B$5,I297,1)</f>
        <v>0</v>
      </c>
      <c r="AM297" s="74">
        <f t="shared" si="63"/>
        <v>7</v>
      </c>
      <c r="AN297" s="82">
        <f>Indata!$B$8</f>
        <v>0</v>
      </c>
    </row>
    <row r="298" spans="4:40" x14ac:dyDescent="0.25">
      <c r="D298" s="80">
        <f t="shared" si="69"/>
        <v>45493</v>
      </c>
      <c r="E298" s="161"/>
      <c r="F298" s="160"/>
      <c r="G298" s="80"/>
      <c r="H298" s="52">
        <f t="shared" si="64"/>
        <v>0</v>
      </c>
      <c r="I298" s="74">
        <f>24+SUMIFS(Listor!$C$22:$C$23,Listor!$B$22:$B$23,Inmatning!D298)</f>
        <v>24</v>
      </c>
      <c r="J298" s="82">
        <f t="shared" si="57"/>
        <v>0</v>
      </c>
      <c r="L298" s="99"/>
      <c r="M298" s="97"/>
      <c r="N298" s="82">
        <f>L298*SUMIFS(Priser!$F$4:$F$15,Priser!$A$4:$A$15,AM298)</f>
        <v>0</v>
      </c>
      <c r="O298" s="82">
        <f t="shared" si="65"/>
        <v>0</v>
      </c>
      <c r="Q298" s="82">
        <f t="shared" si="58"/>
        <v>0</v>
      </c>
      <c r="R298" s="82">
        <f t="shared" si="59"/>
        <v>0</v>
      </c>
      <c r="S298" s="82">
        <f t="shared" si="66"/>
        <v>0</v>
      </c>
      <c r="T298" s="82">
        <f t="shared" si="60"/>
        <v>0</v>
      </c>
      <c r="X298" s="82">
        <f t="shared" si="61"/>
        <v>0</v>
      </c>
      <c r="Y298" s="82">
        <f t="shared" si="70"/>
        <v>0</v>
      </c>
      <c r="Z298" s="82">
        <f t="shared" si="62"/>
        <v>0</v>
      </c>
      <c r="AA298" s="82">
        <f t="shared" si="67"/>
        <v>0</v>
      </c>
      <c r="AB298" s="82">
        <f>IF(AA298&gt;=Priser!$H$5,Priser!$I$5,IF(AA298&gt;=Priser!$H$4,Priser!$I$4))</f>
        <v>0</v>
      </c>
      <c r="AC298" s="82">
        <f>AB298*SUMIFS(Priser!$F$4:$F$15,Priser!$A$4:$A$15,$AM298)*Y298</f>
        <v>0</v>
      </c>
      <c r="AD298" s="82">
        <f t="shared" si="68"/>
        <v>0</v>
      </c>
      <c r="AE298" s="82">
        <f>IF(AD298&gt;=Priser!$J$5,Priser!$K$5,IF(AD298&gt;=Priser!$J$4,Priser!$K$4))</f>
        <v>0</v>
      </c>
      <c r="AF298" s="82">
        <f>AE298*SUMIFS(Priser!$F$4:$F$15,Priser!$A$4:$A$15,$AM298)*Z298</f>
        <v>0</v>
      </c>
      <c r="AH298" s="52"/>
      <c r="AJ298" s="82">
        <f>IF(Inmatning!F298="",Inmatning!E298,0)/IF(Inmatning!$F$2=Listor!$B$5,I298,1)</f>
        <v>0</v>
      </c>
      <c r="AK298" s="82">
        <f>Inmatning!F298/IF(Inmatning!$F$2=Listor!$B$5,I298,1)</f>
        <v>0</v>
      </c>
      <c r="AM298" s="74">
        <f t="shared" si="63"/>
        <v>7</v>
      </c>
      <c r="AN298" s="82">
        <f>Indata!$B$8</f>
        <v>0</v>
      </c>
    </row>
    <row r="299" spans="4:40" x14ac:dyDescent="0.25">
      <c r="D299" s="80">
        <f t="shared" si="69"/>
        <v>45494</v>
      </c>
      <c r="E299" s="161"/>
      <c r="F299" s="160"/>
      <c r="G299" s="80"/>
      <c r="H299" s="52">
        <f t="shared" si="64"/>
        <v>0</v>
      </c>
      <c r="I299" s="74">
        <f>24+SUMIFS(Listor!$C$22:$C$23,Listor!$B$22:$B$23,Inmatning!D299)</f>
        <v>24</v>
      </c>
      <c r="J299" s="82">
        <f t="shared" si="57"/>
        <v>0</v>
      </c>
      <c r="L299" s="99"/>
      <c r="M299" s="97"/>
      <c r="N299" s="82">
        <f>L299*SUMIFS(Priser!$F$4:$F$15,Priser!$A$4:$A$15,AM299)</f>
        <v>0</v>
      </c>
      <c r="O299" s="82">
        <f t="shared" si="65"/>
        <v>0</v>
      </c>
      <c r="Q299" s="82">
        <f t="shared" si="58"/>
        <v>0</v>
      </c>
      <c r="R299" s="82">
        <f t="shared" si="59"/>
        <v>0</v>
      </c>
      <c r="S299" s="82">
        <f t="shared" si="66"/>
        <v>0</v>
      </c>
      <c r="T299" s="82">
        <f t="shared" si="60"/>
        <v>0</v>
      </c>
      <c r="X299" s="82">
        <f t="shared" si="61"/>
        <v>0</v>
      </c>
      <c r="Y299" s="82">
        <f t="shared" si="70"/>
        <v>0</v>
      </c>
      <c r="Z299" s="82">
        <f t="shared" si="62"/>
        <v>0</v>
      </c>
      <c r="AA299" s="82">
        <f t="shared" si="67"/>
        <v>0</v>
      </c>
      <c r="AB299" s="82">
        <f>IF(AA299&gt;=Priser!$H$5,Priser!$I$5,IF(AA299&gt;=Priser!$H$4,Priser!$I$4))</f>
        <v>0</v>
      </c>
      <c r="AC299" s="82">
        <f>AB299*SUMIFS(Priser!$F$4:$F$15,Priser!$A$4:$A$15,$AM299)*Y299</f>
        <v>0</v>
      </c>
      <c r="AD299" s="82">
        <f t="shared" si="68"/>
        <v>0</v>
      </c>
      <c r="AE299" s="82">
        <f>IF(AD299&gt;=Priser!$J$5,Priser!$K$5,IF(AD299&gt;=Priser!$J$4,Priser!$K$4))</f>
        <v>0</v>
      </c>
      <c r="AF299" s="82">
        <f>AE299*SUMIFS(Priser!$F$4:$F$15,Priser!$A$4:$A$15,$AM299)*Z299</f>
        <v>0</v>
      </c>
      <c r="AH299" s="52"/>
      <c r="AJ299" s="82">
        <f>IF(Inmatning!F299="",Inmatning!E299,0)/IF(Inmatning!$F$2=Listor!$B$5,I299,1)</f>
        <v>0</v>
      </c>
      <c r="AK299" s="82">
        <f>Inmatning!F299/IF(Inmatning!$F$2=Listor!$B$5,I299,1)</f>
        <v>0</v>
      </c>
      <c r="AM299" s="74">
        <f t="shared" si="63"/>
        <v>7</v>
      </c>
      <c r="AN299" s="82">
        <f>Indata!$B$8</f>
        <v>0</v>
      </c>
    </row>
    <row r="300" spans="4:40" x14ac:dyDescent="0.25">
      <c r="D300" s="80">
        <f t="shared" si="69"/>
        <v>45495</v>
      </c>
      <c r="E300" s="161"/>
      <c r="F300" s="160"/>
      <c r="G300" s="80"/>
      <c r="H300" s="52">
        <f t="shared" si="64"/>
        <v>0</v>
      </c>
      <c r="I300" s="74">
        <f>24+SUMIFS(Listor!$C$22:$C$23,Listor!$B$22:$B$23,Inmatning!D300)</f>
        <v>24</v>
      </c>
      <c r="J300" s="82">
        <f t="shared" si="57"/>
        <v>0</v>
      </c>
      <c r="L300" s="99"/>
      <c r="M300" s="97"/>
      <c r="N300" s="82">
        <f>L300*SUMIFS(Priser!$F$4:$F$15,Priser!$A$4:$A$15,AM300)</f>
        <v>0</v>
      </c>
      <c r="O300" s="82">
        <f t="shared" si="65"/>
        <v>0</v>
      </c>
      <c r="Q300" s="82">
        <f t="shared" si="58"/>
        <v>0</v>
      </c>
      <c r="R300" s="82">
        <f t="shared" si="59"/>
        <v>0</v>
      </c>
      <c r="S300" s="82">
        <f t="shared" si="66"/>
        <v>0</v>
      </c>
      <c r="T300" s="82">
        <f t="shared" si="60"/>
        <v>0</v>
      </c>
      <c r="X300" s="82">
        <f t="shared" si="61"/>
        <v>0</v>
      </c>
      <c r="Y300" s="82">
        <f t="shared" si="70"/>
        <v>0</v>
      </c>
      <c r="Z300" s="82">
        <f t="shared" si="62"/>
        <v>0</v>
      </c>
      <c r="AA300" s="82">
        <f t="shared" si="67"/>
        <v>0</v>
      </c>
      <c r="AB300" s="82">
        <f>IF(AA300&gt;=Priser!$H$5,Priser!$I$5,IF(AA300&gt;=Priser!$H$4,Priser!$I$4))</f>
        <v>0</v>
      </c>
      <c r="AC300" s="82">
        <f>AB300*SUMIFS(Priser!$F$4:$F$15,Priser!$A$4:$A$15,$AM300)*Y300</f>
        <v>0</v>
      </c>
      <c r="AD300" s="82">
        <f t="shared" si="68"/>
        <v>0</v>
      </c>
      <c r="AE300" s="82">
        <f>IF(AD300&gt;=Priser!$J$5,Priser!$K$5,IF(AD300&gt;=Priser!$J$4,Priser!$K$4))</f>
        <v>0</v>
      </c>
      <c r="AF300" s="82">
        <f>AE300*SUMIFS(Priser!$F$4:$F$15,Priser!$A$4:$A$15,$AM300)*Z300</f>
        <v>0</v>
      </c>
      <c r="AH300" s="52"/>
      <c r="AJ300" s="82">
        <f>IF(Inmatning!F300="",Inmatning!E300,0)/IF(Inmatning!$F$2=Listor!$B$5,I300,1)</f>
        <v>0</v>
      </c>
      <c r="AK300" s="82">
        <f>Inmatning!F300/IF(Inmatning!$F$2=Listor!$B$5,I300,1)</f>
        <v>0</v>
      </c>
      <c r="AM300" s="74">
        <f t="shared" si="63"/>
        <v>7</v>
      </c>
      <c r="AN300" s="82">
        <f>Indata!$B$8</f>
        <v>0</v>
      </c>
    </row>
    <row r="301" spans="4:40" x14ac:dyDescent="0.25">
      <c r="D301" s="80">
        <f t="shared" si="69"/>
        <v>45496</v>
      </c>
      <c r="E301" s="161"/>
      <c r="F301" s="160"/>
      <c r="G301" s="80"/>
      <c r="H301" s="52">
        <f t="shared" si="64"/>
        <v>0</v>
      </c>
      <c r="I301" s="74">
        <f>24+SUMIFS(Listor!$C$22:$C$23,Listor!$B$22:$B$23,Inmatning!D301)</f>
        <v>24</v>
      </c>
      <c r="J301" s="82">
        <f t="shared" si="57"/>
        <v>0</v>
      </c>
      <c r="L301" s="99"/>
      <c r="M301" s="97"/>
      <c r="N301" s="82">
        <f>L301*SUMIFS(Priser!$F$4:$F$15,Priser!$A$4:$A$15,AM301)</f>
        <v>0</v>
      </c>
      <c r="O301" s="82">
        <f t="shared" si="65"/>
        <v>0</v>
      </c>
      <c r="Q301" s="82">
        <f t="shared" si="58"/>
        <v>0</v>
      </c>
      <c r="R301" s="82">
        <f t="shared" si="59"/>
        <v>0</v>
      </c>
      <c r="S301" s="82">
        <f t="shared" si="66"/>
        <v>0</v>
      </c>
      <c r="T301" s="82">
        <f t="shared" si="60"/>
        <v>0</v>
      </c>
      <c r="X301" s="82">
        <f t="shared" si="61"/>
        <v>0</v>
      </c>
      <c r="Y301" s="82">
        <f t="shared" si="70"/>
        <v>0</v>
      </c>
      <c r="Z301" s="82">
        <f t="shared" si="62"/>
        <v>0</v>
      </c>
      <c r="AA301" s="82">
        <f t="shared" si="67"/>
        <v>0</v>
      </c>
      <c r="AB301" s="82">
        <f>IF(AA301&gt;=Priser!$H$5,Priser!$I$5,IF(AA301&gt;=Priser!$H$4,Priser!$I$4))</f>
        <v>0</v>
      </c>
      <c r="AC301" s="82">
        <f>AB301*SUMIFS(Priser!$F$4:$F$15,Priser!$A$4:$A$15,$AM301)*Y301</f>
        <v>0</v>
      </c>
      <c r="AD301" s="82">
        <f t="shared" si="68"/>
        <v>0</v>
      </c>
      <c r="AE301" s="82">
        <f>IF(AD301&gt;=Priser!$J$5,Priser!$K$5,IF(AD301&gt;=Priser!$J$4,Priser!$K$4))</f>
        <v>0</v>
      </c>
      <c r="AF301" s="82">
        <f>AE301*SUMIFS(Priser!$F$4:$F$15,Priser!$A$4:$A$15,$AM301)*Z301</f>
        <v>0</v>
      </c>
      <c r="AH301" s="52"/>
      <c r="AJ301" s="82">
        <f>IF(Inmatning!F301="",Inmatning!E301,0)/IF(Inmatning!$F$2=Listor!$B$5,I301,1)</f>
        <v>0</v>
      </c>
      <c r="AK301" s="82">
        <f>Inmatning!F301/IF(Inmatning!$F$2=Listor!$B$5,I301,1)</f>
        <v>0</v>
      </c>
      <c r="AM301" s="74">
        <f t="shared" si="63"/>
        <v>7</v>
      </c>
      <c r="AN301" s="82">
        <f>Indata!$B$8</f>
        <v>0</v>
      </c>
    </row>
    <row r="302" spans="4:40" x14ac:dyDescent="0.25">
      <c r="D302" s="80">
        <f t="shared" si="69"/>
        <v>45497</v>
      </c>
      <c r="E302" s="161"/>
      <c r="F302" s="160"/>
      <c r="G302" s="80"/>
      <c r="H302" s="52">
        <f t="shared" si="64"/>
        <v>0</v>
      </c>
      <c r="I302" s="74">
        <f>24+SUMIFS(Listor!$C$22:$C$23,Listor!$B$22:$B$23,Inmatning!D302)</f>
        <v>24</v>
      </c>
      <c r="J302" s="82">
        <f t="shared" si="57"/>
        <v>0</v>
      </c>
      <c r="L302" s="99"/>
      <c r="M302" s="97"/>
      <c r="N302" s="82">
        <f>L302*SUMIFS(Priser!$F$4:$F$15,Priser!$A$4:$A$15,AM302)</f>
        <v>0</v>
      </c>
      <c r="O302" s="82">
        <f t="shared" si="65"/>
        <v>0</v>
      </c>
      <c r="Q302" s="82">
        <f t="shared" si="58"/>
        <v>0</v>
      </c>
      <c r="R302" s="82">
        <f t="shared" si="59"/>
        <v>0</v>
      </c>
      <c r="S302" s="82">
        <f t="shared" si="66"/>
        <v>0</v>
      </c>
      <c r="T302" s="82">
        <f t="shared" si="60"/>
        <v>0</v>
      </c>
      <c r="X302" s="82">
        <f t="shared" si="61"/>
        <v>0</v>
      </c>
      <c r="Y302" s="82">
        <f t="shared" si="70"/>
        <v>0</v>
      </c>
      <c r="Z302" s="82">
        <f t="shared" si="62"/>
        <v>0</v>
      </c>
      <c r="AA302" s="82">
        <f t="shared" si="67"/>
        <v>0</v>
      </c>
      <c r="AB302" s="82">
        <f>IF(AA302&gt;=Priser!$H$5,Priser!$I$5,IF(AA302&gt;=Priser!$H$4,Priser!$I$4))</f>
        <v>0</v>
      </c>
      <c r="AC302" s="82">
        <f>AB302*SUMIFS(Priser!$F$4:$F$15,Priser!$A$4:$A$15,$AM302)*Y302</f>
        <v>0</v>
      </c>
      <c r="AD302" s="82">
        <f t="shared" si="68"/>
        <v>0</v>
      </c>
      <c r="AE302" s="82">
        <f>IF(AD302&gt;=Priser!$J$5,Priser!$K$5,IF(AD302&gt;=Priser!$J$4,Priser!$K$4))</f>
        <v>0</v>
      </c>
      <c r="AF302" s="82">
        <f>AE302*SUMIFS(Priser!$F$4:$F$15,Priser!$A$4:$A$15,$AM302)*Z302</f>
        <v>0</v>
      </c>
      <c r="AH302" s="52"/>
      <c r="AJ302" s="82">
        <f>IF(Inmatning!F302="",Inmatning!E302,0)/IF(Inmatning!$F$2=Listor!$B$5,I302,1)</f>
        <v>0</v>
      </c>
      <c r="AK302" s="82">
        <f>Inmatning!F302/IF(Inmatning!$F$2=Listor!$B$5,I302,1)</f>
        <v>0</v>
      </c>
      <c r="AM302" s="74">
        <f t="shared" si="63"/>
        <v>7</v>
      </c>
      <c r="AN302" s="82">
        <f>Indata!$B$8</f>
        <v>0</v>
      </c>
    </row>
    <row r="303" spans="4:40" x14ac:dyDescent="0.25">
      <c r="D303" s="80">
        <f t="shared" si="69"/>
        <v>45498</v>
      </c>
      <c r="E303" s="161"/>
      <c r="F303" s="160"/>
      <c r="G303" s="80"/>
      <c r="H303" s="52">
        <f t="shared" si="64"/>
        <v>0</v>
      </c>
      <c r="I303" s="74">
        <f>24+SUMIFS(Listor!$C$22:$C$23,Listor!$B$22:$B$23,Inmatning!D303)</f>
        <v>24</v>
      </c>
      <c r="J303" s="82">
        <f t="shared" si="57"/>
        <v>0</v>
      </c>
      <c r="L303" s="99"/>
      <c r="M303" s="97"/>
      <c r="N303" s="82">
        <f>L303*SUMIFS(Priser!$F$4:$F$15,Priser!$A$4:$A$15,AM303)</f>
        <v>0</v>
      </c>
      <c r="O303" s="82">
        <f t="shared" si="65"/>
        <v>0</v>
      </c>
      <c r="Q303" s="82">
        <f t="shared" si="58"/>
        <v>0</v>
      </c>
      <c r="R303" s="82">
        <f t="shared" si="59"/>
        <v>0</v>
      </c>
      <c r="S303" s="82">
        <f t="shared" si="66"/>
        <v>0</v>
      </c>
      <c r="T303" s="82">
        <f t="shared" si="60"/>
        <v>0</v>
      </c>
      <c r="X303" s="82">
        <f t="shared" si="61"/>
        <v>0</v>
      </c>
      <c r="Y303" s="82">
        <f t="shared" si="70"/>
        <v>0</v>
      </c>
      <c r="Z303" s="82">
        <f t="shared" si="62"/>
        <v>0</v>
      </c>
      <c r="AA303" s="82">
        <f t="shared" si="67"/>
        <v>0</v>
      </c>
      <c r="AB303" s="82">
        <f>IF(AA303&gt;=Priser!$H$5,Priser!$I$5,IF(AA303&gt;=Priser!$H$4,Priser!$I$4))</f>
        <v>0</v>
      </c>
      <c r="AC303" s="82">
        <f>AB303*SUMIFS(Priser!$F$4:$F$15,Priser!$A$4:$A$15,$AM303)*Y303</f>
        <v>0</v>
      </c>
      <c r="AD303" s="82">
        <f t="shared" si="68"/>
        <v>0</v>
      </c>
      <c r="AE303" s="82">
        <f>IF(AD303&gt;=Priser!$J$5,Priser!$K$5,IF(AD303&gt;=Priser!$J$4,Priser!$K$4))</f>
        <v>0</v>
      </c>
      <c r="AF303" s="82">
        <f>AE303*SUMIFS(Priser!$F$4:$F$15,Priser!$A$4:$A$15,$AM303)*Z303</f>
        <v>0</v>
      </c>
      <c r="AH303" s="52"/>
      <c r="AJ303" s="82">
        <f>IF(Inmatning!F303="",Inmatning!E303,0)/IF(Inmatning!$F$2=Listor!$B$5,I303,1)</f>
        <v>0</v>
      </c>
      <c r="AK303" s="82">
        <f>Inmatning!F303/IF(Inmatning!$F$2=Listor!$B$5,I303,1)</f>
        <v>0</v>
      </c>
      <c r="AM303" s="74">
        <f t="shared" si="63"/>
        <v>7</v>
      </c>
      <c r="AN303" s="82">
        <f>Indata!$B$8</f>
        <v>0</v>
      </c>
    </row>
    <row r="304" spans="4:40" x14ac:dyDescent="0.25">
      <c r="D304" s="80">
        <f t="shared" si="69"/>
        <v>45499</v>
      </c>
      <c r="E304" s="161"/>
      <c r="F304" s="160"/>
      <c r="G304" s="80"/>
      <c r="H304" s="52">
        <f t="shared" si="64"/>
        <v>0</v>
      </c>
      <c r="I304" s="74">
        <f>24+SUMIFS(Listor!$C$22:$C$23,Listor!$B$22:$B$23,Inmatning!D304)</f>
        <v>24</v>
      </c>
      <c r="J304" s="82">
        <f t="shared" si="57"/>
        <v>0</v>
      </c>
      <c r="L304" s="99"/>
      <c r="M304" s="97"/>
      <c r="N304" s="82">
        <f>L304*SUMIFS(Priser!$F$4:$F$15,Priser!$A$4:$A$15,AM304)</f>
        <v>0</v>
      </c>
      <c r="O304" s="82">
        <f t="shared" si="65"/>
        <v>0</v>
      </c>
      <c r="Q304" s="82">
        <f t="shared" si="58"/>
        <v>0</v>
      </c>
      <c r="R304" s="82">
        <f t="shared" si="59"/>
        <v>0</v>
      </c>
      <c r="S304" s="82">
        <f t="shared" si="66"/>
        <v>0</v>
      </c>
      <c r="T304" s="82">
        <f t="shared" si="60"/>
        <v>0</v>
      </c>
      <c r="X304" s="82">
        <f t="shared" si="61"/>
        <v>0</v>
      </c>
      <c r="Y304" s="82">
        <f t="shared" si="70"/>
        <v>0</v>
      </c>
      <c r="Z304" s="82">
        <f t="shared" si="62"/>
        <v>0</v>
      </c>
      <c r="AA304" s="82">
        <f t="shared" si="67"/>
        <v>0</v>
      </c>
      <c r="AB304" s="82">
        <f>IF(AA304&gt;=Priser!$H$5,Priser!$I$5,IF(AA304&gt;=Priser!$H$4,Priser!$I$4))</f>
        <v>0</v>
      </c>
      <c r="AC304" s="82">
        <f>AB304*SUMIFS(Priser!$F$4:$F$15,Priser!$A$4:$A$15,$AM304)*Y304</f>
        <v>0</v>
      </c>
      <c r="AD304" s="82">
        <f t="shared" si="68"/>
        <v>0</v>
      </c>
      <c r="AE304" s="82">
        <f>IF(AD304&gt;=Priser!$J$5,Priser!$K$5,IF(AD304&gt;=Priser!$J$4,Priser!$K$4))</f>
        <v>0</v>
      </c>
      <c r="AF304" s="82">
        <f>AE304*SUMIFS(Priser!$F$4:$F$15,Priser!$A$4:$A$15,$AM304)*Z304</f>
        <v>0</v>
      </c>
      <c r="AH304" s="52"/>
      <c r="AJ304" s="82">
        <f>IF(Inmatning!F304="",Inmatning!E304,0)/IF(Inmatning!$F$2=Listor!$B$5,I304,1)</f>
        <v>0</v>
      </c>
      <c r="AK304" s="82">
        <f>Inmatning!F304/IF(Inmatning!$F$2=Listor!$B$5,I304,1)</f>
        <v>0</v>
      </c>
      <c r="AM304" s="74">
        <f t="shared" si="63"/>
        <v>7</v>
      </c>
      <c r="AN304" s="82">
        <f>Indata!$B$8</f>
        <v>0</v>
      </c>
    </row>
    <row r="305" spans="4:40" x14ac:dyDescent="0.25">
      <c r="D305" s="80">
        <f t="shared" si="69"/>
        <v>45500</v>
      </c>
      <c r="E305" s="161"/>
      <c r="F305" s="160"/>
      <c r="G305" s="80"/>
      <c r="H305" s="52">
        <f t="shared" si="64"/>
        <v>0</v>
      </c>
      <c r="I305" s="74">
        <f>24+SUMIFS(Listor!$C$22:$C$23,Listor!$B$22:$B$23,Inmatning!D305)</f>
        <v>24</v>
      </c>
      <c r="J305" s="82">
        <f t="shared" si="57"/>
        <v>0</v>
      </c>
      <c r="L305" s="99"/>
      <c r="M305" s="97"/>
      <c r="N305" s="82">
        <f>L305*SUMIFS(Priser!$F$4:$F$15,Priser!$A$4:$A$15,AM305)</f>
        <v>0</v>
      </c>
      <c r="O305" s="82">
        <f t="shared" si="65"/>
        <v>0</v>
      </c>
      <c r="Q305" s="82">
        <f t="shared" si="58"/>
        <v>0</v>
      </c>
      <c r="R305" s="82">
        <f t="shared" si="59"/>
        <v>0</v>
      </c>
      <c r="S305" s="82">
        <f t="shared" si="66"/>
        <v>0</v>
      </c>
      <c r="T305" s="82">
        <f t="shared" si="60"/>
        <v>0</v>
      </c>
      <c r="X305" s="82">
        <f t="shared" si="61"/>
        <v>0</v>
      </c>
      <c r="Y305" s="82">
        <f t="shared" si="70"/>
        <v>0</v>
      </c>
      <c r="Z305" s="82">
        <f t="shared" si="62"/>
        <v>0</v>
      </c>
      <c r="AA305" s="82">
        <f t="shared" si="67"/>
        <v>0</v>
      </c>
      <c r="AB305" s="82">
        <f>IF(AA305&gt;=Priser!$H$5,Priser!$I$5,IF(AA305&gt;=Priser!$H$4,Priser!$I$4))</f>
        <v>0</v>
      </c>
      <c r="AC305" s="82">
        <f>AB305*SUMIFS(Priser!$F$4:$F$15,Priser!$A$4:$A$15,$AM305)*Y305</f>
        <v>0</v>
      </c>
      <c r="AD305" s="82">
        <f t="shared" si="68"/>
        <v>0</v>
      </c>
      <c r="AE305" s="82">
        <f>IF(AD305&gt;=Priser!$J$5,Priser!$K$5,IF(AD305&gt;=Priser!$J$4,Priser!$K$4))</f>
        <v>0</v>
      </c>
      <c r="AF305" s="82">
        <f>AE305*SUMIFS(Priser!$F$4:$F$15,Priser!$A$4:$A$15,$AM305)*Z305</f>
        <v>0</v>
      </c>
      <c r="AH305" s="52"/>
      <c r="AJ305" s="82">
        <f>IF(Inmatning!F305="",Inmatning!E305,0)/IF(Inmatning!$F$2=Listor!$B$5,I305,1)</f>
        <v>0</v>
      </c>
      <c r="AK305" s="82">
        <f>Inmatning!F305/IF(Inmatning!$F$2=Listor!$B$5,I305,1)</f>
        <v>0</v>
      </c>
      <c r="AM305" s="74">
        <f t="shared" si="63"/>
        <v>7</v>
      </c>
      <c r="AN305" s="82">
        <f>Indata!$B$8</f>
        <v>0</v>
      </c>
    </row>
    <row r="306" spans="4:40" x14ac:dyDescent="0.25">
      <c r="D306" s="80">
        <f t="shared" si="69"/>
        <v>45501</v>
      </c>
      <c r="E306" s="161"/>
      <c r="F306" s="160"/>
      <c r="G306" s="80"/>
      <c r="H306" s="52">
        <f t="shared" si="64"/>
        <v>0</v>
      </c>
      <c r="I306" s="74">
        <f>24+SUMIFS(Listor!$C$22:$C$23,Listor!$B$22:$B$23,Inmatning!D306)</f>
        <v>24</v>
      </c>
      <c r="J306" s="82">
        <f t="shared" si="57"/>
        <v>0</v>
      </c>
      <c r="L306" s="99"/>
      <c r="M306" s="97"/>
      <c r="N306" s="82">
        <f>L306*SUMIFS(Priser!$F$4:$F$15,Priser!$A$4:$A$15,AM306)</f>
        <v>0</v>
      </c>
      <c r="O306" s="82">
        <f t="shared" si="65"/>
        <v>0</v>
      </c>
      <c r="Q306" s="82">
        <f t="shared" si="58"/>
        <v>0</v>
      </c>
      <c r="R306" s="82">
        <f t="shared" si="59"/>
        <v>0</v>
      </c>
      <c r="S306" s="82">
        <f t="shared" si="66"/>
        <v>0</v>
      </c>
      <c r="T306" s="82">
        <f t="shared" si="60"/>
        <v>0</v>
      </c>
      <c r="X306" s="82">
        <f t="shared" si="61"/>
        <v>0</v>
      </c>
      <c r="Y306" s="82">
        <f t="shared" si="70"/>
        <v>0</v>
      </c>
      <c r="Z306" s="82">
        <f t="shared" si="62"/>
        <v>0</v>
      </c>
      <c r="AA306" s="82">
        <f t="shared" si="67"/>
        <v>0</v>
      </c>
      <c r="AB306" s="82">
        <f>IF(AA306&gt;=Priser!$H$5,Priser!$I$5,IF(AA306&gt;=Priser!$H$4,Priser!$I$4))</f>
        <v>0</v>
      </c>
      <c r="AC306" s="82">
        <f>AB306*SUMIFS(Priser!$F$4:$F$15,Priser!$A$4:$A$15,$AM306)*Y306</f>
        <v>0</v>
      </c>
      <c r="AD306" s="82">
        <f t="shared" si="68"/>
        <v>0</v>
      </c>
      <c r="AE306" s="82">
        <f>IF(AD306&gt;=Priser!$J$5,Priser!$K$5,IF(AD306&gt;=Priser!$J$4,Priser!$K$4))</f>
        <v>0</v>
      </c>
      <c r="AF306" s="82">
        <f>AE306*SUMIFS(Priser!$F$4:$F$15,Priser!$A$4:$A$15,$AM306)*Z306</f>
        <v>0</v>
      </c>
      <c r="AH306" s="52"/>
      <c r="AJ306" s="82">
        <f>IF(Inmatning!F306="",Inmatning!E306,0)/IF(Inmatning!$F$2=Listor!$B$5,I306,1)</f>
        <v>0</v>
      </c>
      <c r="AK306" s="82">
        <f>Inmatning!F306/IF(Inmatning!$F$2=Listor!$B$5,I306,1)</f>
        <v>0</v>
      </c>
      <c r="AM306" s="74">
        <f t="shared" si="63"/>
        <v>7</v>
      </c>
      <c r="AN306" s="82">
        <f>Indata!$B$8</f>
        <v>0</v>
      </c>
    </row>
    <row r="307" spans="4:40" x14ac:dyDescent="0.25">
      <c r="D307" s="80">
        <f t="shared" si="69"/>
        <v>45502</v>
      </c>
      <c r="E307" s="161"/>
      <c r="F307" s="160"/>
      <c r="G307" s="80"/>
      <c r="H307" s="52">
        <f t="shared" si="64"/>
        <v>0</v>
      </c>
      <c r="I307" s="74">
        <f>24+SUMIFS(Listor!$C$22:$C$23,Listor!$B$22:$B$23,Inmatning!D307)</f>
        <v>24</v>
      </c>
      <c r="J307" s="82">
        <f t="shared" si="57"/>
        <v>0</v>
      </c>
      <c r="L307" s="99"/>
      <c r="M307" s="97"/>
      <c r="N307" s="82">
        <f>L307*SUMIFS(Priser!$F$4:$F$15,Priser!$A$4:$A$15,AM307)</f>
        <v>0</v>
      </c>
      <c r="O307" s="82">
        <f t="shared" si="65"/>
        <v>0</v>
      </c>
      <c r="Q307" s="82">
        <f t="shared" si="58"/>
        <v>0</v>
      </c>
      <c r="R307" s="82">
        <f t="shared" si="59"/>
        <v>0</v>
      </c>
      <c r="S307" s="82">
        <f t="shared" si="66"/>
        <v>0</v>
      </c>
      <c r="T307" s="82">
        <f t="shared" si="60"/>
        <v>0</v>
      </c>
      <c r="X307" s="82">
        <f t="shared" si="61"/>
        <v>0</v>
      </c>
      <c r="Y307" s="82">
        <f t="shared" si="70"/>
        <v>0</v>
      </c>
      <c r="Z307" s="82">
        <f t="shared" si="62"/>
        <v>0</v>
      </c>
      <c r="AA307" s="82">
        <f t="shared" si="67"/>
        <v>0</v>
      </c>
      <c r="AB307" s="82">
        <f>IF(AA307&gt;=Priser!$H$5,Priser!$I$5,IF(AA307&gt;=Priser!$H$4,Priser!$I$4))</f>
        <v>0</v>
      </c>
      <c r="AC307" s="82">
        <f>AB307*SUMIFS(Priser!$F$4:$F$15,Priser!$A$4:$A$15,$AM307)*Y307</f>
        <v>0</v>
      </c>
      <c r="AD307" s="82">
        <f t="shared" si="68"/>
        <v>0</v>
      </c>
      <c r="AE307" s="82">
        <f>IF(AD307&gt;=Priser!$J$5,Priser!$K$5,IF(AD307&gt;=Priser!$J$4,Priser!$K$4))</f>
        <v>0</v>
      </c>
      <c r="AF307" s="82">
        <f>AE307*SUMIFS(Priser!$F$4:$F$15,Priser!$A$4:$A$15,$AM307)*Z307</f>
        <v>0</v>
      </c>
      <c r="AH307" s="52"/>
      <c r="AJ307" s="82">
        <f>IF(Inmatning!F307="",Inmatning!E307,0)/IF(Inmatning!$F$2=Listor!$B$5,I307,1)</f>
        <v>0</v>
      </c>
      <c r="AK307" s="82">
        <f>Inmatning!F307/IF(Inmatning!$F$2=Listor!$B$5,I307,1)</f>
        <v>0</v>
      </c>
      <c r="AM307" s="74">
        <f t="shared" si="63"/>
        <v>7</v>
      </c>
      <c r="AN307" s="82">
        <f>Indata!$B$8</f>
        <v>0</v>
      </c>
    </row>
    <row r="308" spans="4:40" x14ac:dyDescent="0.25">
      <c r="D308" s="80">
        <f t="shared" si="69"/>
        <v>45503</v>
      </c>
      <c r="E308" s="161"/>
      <c r="F308" s="160"/>
      <c r="G308" s="80"/>
      <c r="H308" s="52">
        <f t="shared" si="64"/>
        <v>0</v>
      </c>
      <c r="I308" s="74">
        <f>24+SUMIFS(Listor!$C$22:$C$23,Listor!$B$22:$B$23,Inmatning!D308)</f>
        <v>24</v>
      </c>
      <c r="J308" s="82">
        <f t="shared" si="57"/>
        <v>0</v>
      </c>
      <c r="L308" s="99"/>
      <c r="M308" s="97"/>
      <c r="N308" s="82">
        <f>L308*SUMIFS(Priser!$F$4:$F$15,Priser!$A$4:$A$15,AM308)</f>
        <v>0</v>
      </c>
      <c r="O308" s="82">
        <f t="shared" si="65"/>
        <v>0</v>
      </c>
      <c r="Q308" s="82">
        <f t="shared" si="58"/>
        <v>0</v>
      </c>
      <c r="R308" s="82">
        <f t="shared" si="59"/>
        <v>0</v>
      </c>
      <c r="S308" s="82">
        <f t="shared" si="66"/>
        <v>0</v>
      </c>
      <c r="T308" s="82">
        <f t="shared" si="60"/>
        <v>0</v>
      </c>
      <c r="X308" s="82">
        <f t="shared" si="61"/>
        <v>0</v>
      </c>
      <c r="Y308" s="82">
        <f t="shared" si="70"/>
        <v>0</v>
      </c>
      <c r="Z308" s="82">
        <f t="shared" si="62"/>
        <v>0</v>
      </c>
      <c r="AA308" s="82">
        <f t="shared" si="67"/>
        <v>0</v>
      </c>
      <c r="AB308" s="82">
        <f>IF(AA308&gt;=Priser!$H$5,Priser!$I$5,IF(AA308&gt;=Priser!$H$4,Priser!$I$4))</f>
        <v>0</v>
      </c>
      <c r="AC308" s="82">
        <f>AB308*SUMIFS(Priser!$F$4:$F$15,Priser!$A$4:$A$15,$AM308)*Y308</f>
        <v>0</v>
      </c>
      <c r="AD308" s="82">
        <f t="shared" si="68"/>
        <v>0</v>
      </c>
      <c r="AE308" s="82">
        <f>IF(AD308&gt;=Priser!$J$5,Priser!$K$5,IF(AD308&gt;=Priser!$J$4,Priser!$K$4))</f>
        <v>0</v>
      </c>
      <c r="AF308" s="82">
        <f>AE308*SUMIFS(Priser!$F$4:$F$15,Priser!$A$4:$A$15,$AM308)*Z308</f>
        <v>0</v>
      </c>
      <c r="AH308" s="52"/>
      <c r="AJ308" s="82">
        <f>IF(Inmatning!F308="",Inmatning!E308,0)/IF(Inmatning!$F$2=Listor!$B$5,I308,1)</f>
        <v>0</v>
      </c>
      <c r="AK308" s="82">
        <f>Inmatning!F308/IF(Inmatning!$F$2=Listor!$B$5,I308,1)</f>
        <v>0</v>
      </c>
      <c r="AM308" s="74">
        <f t="shared" si="63"/>
        <v>7</v>
      </c>
      <c r="AN308" s="82">
        <f>Indata!$B$8</f>
        <v>0</v>
      </c>
    </row>
    <row r="309" spans="4:40" x14ac:dyDescent="0.25">
      <c r="D309" s="80">
        <f t="shared" si="69"/>
        <v>45504</v>
      </c>
      <c r="E309" s="161"/>
      <c r="F309" s="160"/>
      <c r="G309" s="80"/>
      <c r="H309" s="52">
        <f t="shared" si="64"/>
        <v>0</v>
      </c>
      <c r="I309" s="74">
        <f>24+SUMIFS(Listor!$C$22:$C$23,Listor!$B$22:$B$23,Inmatning!D309)</f>
        <v>24</v>
      </c>
      <c r="J309" s="82">
        <f t="shared" si="57"/>
        <v>0</v>
      </c>
      <c r="L309" s="99"/>
      <c r="M309" s="97"/>
      <c r="N309" s="82">
        <f>L309*SUMIFS(Priser!$F$4:$F$15,Priser!$A$4:$A$15,AM309)</f>
        <v>0</v>
      </c>
      <c r="O309" s="82">
        <f t="shared" si="65"/>
        <v>0</v>
      </c>
      <c r="Q309" s="82">
        <f t="shared" si="58"/>
        <v>0</v>
      </c>
      <c r="R309" s="82">
        <f t="shared" si="59"/>
        <v>0</v>
      </c>
      <c r="S309" s="82">
        <f t="shared" si="66"/>
        <v>0</v>
      </c>
      <c r="T309" s="82">
        <f t="shared" si="60"/>
        <v>0</v>
      </c>
      <c r="X309" s="82">
        <f t="shared" si="61"/>
        <v>0</v>
      </c>
      <c r="Y309" s="82">
        <f t="shared" si="70"/>
        <v>0</v>
      </c>
      <c r="Z309" s="82">
        <f t="shared" si="62"/>
        <v>0</v>
      </c>
      <c r="AA309" s="82">
        <f t="shared" si="67"/>
        <v>0</v>
      </c>
      <c r="AB309" s="82">
        <f>IF(AA309&gt;=Priser!$H$5,Priser!$I$5,IF(AA309&gt;=Priser!$H$4,Priser!$I$4))</f>
        <v>0</v>
      </c>
      <c r="AC309" s="82">
        <f>AB309*SUMIFS(Priser!$F$4:$F$15,Priser!$A$4:$A$15,$AM309)*Y309</f>
        <v>0</v>
      </c>
      <c r="AD309" s="82">
        <f t="shared" si="68"/>
        <v>0</v>
      </c>
      <c r="AE309" s="82">
        <f>IF(AD309&gt;=Priser!$J$5,Priser!$K$5,IF(AD309&gt;=Priser!$J$4,Priser!$K$4))</f>
        <v>0</v>
      </c>
      <c r="AF309" s="82">
        <f>AE309*SUMIFS(Priser!$F$4:$F$15,Priser!$A$4:$A$15,$AM309)*Z309</f>
        <v>0</v>
      </c>
      <c r="AH309" s="52"/>
      <c r="AJ309" s="82">
        <f>IF(Inmatning!F309="",Inmatning!E309,0)/IF(Inmatning!$F$2=Listor!$B$5,I309,1)</f>
        <v>0</v>
      </c>
      <c r="AK309" s="82">
        <f>Inmatning!F309/IF(Inmatning!$F$2=Listor!$B$5,I309,1)</f>
        <v>0</v>
      </c>
      <c r="AM309" s="74">
        <f t="shared" si="63"/>
        <v>7</v>
      </c>
      <c r="AN309" s="82">
        <f>Indata!$B$8</f>
        <v>0</v>
      </c>
    </row>
    <row r="310" spans="4:40" x14ac:dyDescent="0.25">
      <c r="D310" s="80">
        <f t="shared" si="69"/>
        <v>45505</v>
      </c>
      <c r="E310" s="161"/>
      <c r="F310" s="160"/>
      <c r="G310" s="80"/>
      <c r="H310" s="52">
        <f t="shared" si="64"/>
        <v>0</v>
      </c>
      <c r="I310" s="74">
        <f>24+SUMIFS(Listor!$C$22:$C$23,Listor!$B$22:$B$23,Inmatning!D310)</f>
        <v>24</v>
      </c>
      <c r="J310" s="82">
        <f t="shared" si="57"/>
        <v>0</v>
      </c>
      <c r="L310" s="99"/>
      <c r="M310" s="97"/>
      <c r="N310" s="82">
        <f>L310*SUMIFS(Priser!$F$4:$F$15,Priser!$A$4:$A$15,AM310)</f>
        <v>0</v>
      </c>
      <c r="O310" s="82">
        <f t="shared" si="65"/>
        <v>0</v>
      </c>
      <c r="Q310" s="82">
        <f t="shared" si="58"/>
        <v>0</v>
      </c>
      <c r="R310" s="82">
        <f t="shared" si="59"/>
        <v>0</v>
      </c>
      <c r="S310" s="82">
        <f t="shared" si="66"/>
        <v>0</v>
      </c>
      <c r="T310" s="82">
        <f t="shared" si="60"/>
        <v>0</v>
      </c>
      <c r="X310" s="82">
        <f t="shared" si="61"/>
        <v>0</v>
      </c>
      <c r="Y310" s="82">
        <f t="shared" si="70"/>
        <v>0</v>
      </c>
      <c r="Z310" s="82">
        <f t="shared" si="62"/>
        <v>0</v>
      </c>
      <c r="AA310" s="82">
        <f t="shared" si="67"/>
        <v>0</v>
      </c>
      <c r="AB310" s="82">
        <f>IF(AA310&gt;=Priser!$H$5,Priser!$I$5,IF(AA310&gt;=Priser!$H$4,Priser!$I$4))</f>
        <v>0</v>
      </c>
      <c r="AC310" s="82">
        <f>AB310*SUMIFS(Priser!$F$4:$F$15,Priser!$A$4:$A$15,$AM310)*Y310</f>
        <v>0</v>
      </c>
      <c r="AD310" s="82">
        <f t="shared" si="68"/>
        <v>0</v>
      </c>
      <c r="AE310" s="82">
        <f>IF(AD310&gt;=Priser!$J$5,Priser!$K$5,IF(AD310&gt;=Priser!$J$4,Priser!$K$4))</f>
        <v>0</v>
      </c>
      <c r="AF310" s="82">
        <f>AE310*SUMIFS(Priser!$F$4:$F$15,Priser!$A$4:$A$15,$AM310)*Z310</f>
        <v>0</v>
      </c>
      <c r="AH310" s="52"/>
      <c r="AJ310" s="82">
        <f>IF(Inmatning!F310="",Inmatning!E310,0)/IF(Inmatning!$F$2=Listor!$B$5,I310,1)</f>
        <v>0</v>
      </c>
      <c r="AK310" s="82">
        <f>Inmatning!F310/IF(Inmatning!$F$2=Listor!$B$5,I310,1)</f>
        <v>0</v>
      </c>
      <c r="AM310" s="74">
        <f t="shared" si="63"/>
        <v>8</v>
      </c>
      <c r="AN310" s="82">
        <f>Indata!$B$8</f>
        <v>0</v>
      </c>
    </row>
    <row r="311" spans="4:40" x14ac:dyDescent="0.25">
      <c r="D311" s="80">
        <f t="shared" si="69"/>
        <v>45506</v>
      </c>
      <c r="E311" s="161"/>
      <c r="F311" s="160"/>
      <c r="G311" s="80"/>
      <c r="H311" s="52">
        <f t="shared" si="64"/>
        <v>0</v>
      </c>
      <c r="I311" s="74">
        <f>24+SUMIFS(Listor!$C$22:$C$23,Listor!$B$22:$B$23,Inmatning!D311)</f>
        <v>24</v>
      </c>
      <c r="J311" s="82">
        <f t="shared" si="57"/>
        <v>0</v>
      </c>
      <c r="L311" s="99"/>
      <c r="M311" s="97"/>
      <c r="N311" s="82">
        <f>L311*SUMIFS(Priser!$F$4:$F$15,Priser!$A$4:$A$15,AM311)</f>
        <v>0</v>
      </c>
      <c r="O311" s="82">
        <f t="shared" si="65"/>
        <v>0</v>
      </c>
      <c r="Q311" s="82">
        <f t="shared" si="58"/>
        <v>0</v>
      </c>
      <c r="R311" s="82">
        <f t="shared" si="59"/>
        <v>0</v>
      </c>
      <c r="S311" s="82">
        <f t="shared" si="66"/>
        <v>0</v>
      </c>
      <c r="T311" s="82">
        <f t="shared" si="60"/>
        <v>0</v>
      </c>
      <c r="X311" s="82">
        <f t="shared" si="61"/>
        <v>0</v>
      </c>
      <c r="Y311" s="82">
        <f t="shared" si="70"/>
        <v>0</v>
      </c>
      <c r="Z311" s="82">
        <f t="shared" si="62"/>
        <v>0</v>
      </c>
      <c r="AA311" s="82">
        <f t="shared" si="67"/>
        <v>0</v>
      </c>
      <c r="AB311" s="82">
        <f>IF(AA311&gt;=Priser!$H$5,Priser!$I$5,IF(AA311&gt;=Priser!$H$4,Priser!$I$4))</f>
        <v>0</v>
      </c>
      <c r="AC311" s="82">
        <f>AB311*SUMIFS(Priser!$F$4:$F$15,Priser!$A$4:$A$15,$AM311)*Y311</f>
        <v>0</v>
      </c>
      <c r="AD311" s="82">
        <f t="shared" si="68"/>
        <v>0</v>
      </c>
      <c r="AE311" s="82">
        <f>IF(AD311&gt;=Priser!$J$5,Priser!$K$5,IF(AD311&gt;=Priser!$J$4,Priser!$K$4))</f>
        <v>0</v>
      </c>
      <c r="AF311" s="82">
        <f>AE311*SUMIFS(Priser!$F$4:$F$15,Priser!$A$4:$A$15,$AM311)*Z311</f>
        <v>0</v>
      </c>
      <c r="AH311" s="52"/>
      <c r="AJ311" s="82">
        <f>IF(Inmatning!F311="",Inmatning!E311,0)/IF(Inmatning!$F$2=Listor!$B$5,I311,1)</f>
        <v>0</v>
      </c>
      <c r="AK311" s="82">
        <f>Inmatning!F311/IF(Inmatning!$F$2=Listor!$B$5,I311,1)</f>
        <v>0</v>
      </c>
      <c r="AM311" s="74">
        <f t="shared" si="63"/>
        <v>8</v>
      </c>
      <c r="AN311" s="82">
        <f>Indata!$B$8</f>
        <v>0</v>
      </c>
    </row>
    <row r="312" spans="4:40" x14ac:dyDescent="0.25">
      <c r="D312" s="80">
        <f t="shared" si="69"/>
        <v>45507</v>
      </c>
      <c r="E312" s="161"/>
      <c r="F312" s="160"/>
      <c r="G312" s="80"/>
      <c r="H312" s="52">
        <f t="shared" si="64"/>
        <v>0</v>
      </c>
      <c r="I312" s="74">
        <f>24+SUMIFS(Listor!$C$22:$C$23,Listor!$B$22:$B$23,Inmatning!D312)</f>
        <v>24</v>
      </c>
      <c r="J312" s="82">
        <f t="shared" si="57"/>
        <v>0</v>
      </c>
      <c r="L312" s="99"/>
      <c r="M312" s="97"/>
      <c r="N312" s="82">
        <f>L312*SUMIFS(Priser!$F$4:$F$15,Priser!$A$4:$A$15,AM312)</f>
        <v>0</v>
      </c>
      <c r="O312" s="82">
        <f t="shared" si="65"/>
        <v>0</v>
      </c>
      <c r="Q312" s="82">
        <f t="shared" si="58"/>
        <v>0</v>
      </c>
      <c r="R312" s="82">
        <f t="shared" si="59"/>
        <v>0</v>
      </c>
      <c r="S312" s="82">
        <f t="shared" si="66"/>
        <v>0</v>
      </c>
      <c r="T312" s="82">
        <f t="shared" si="60"/>
        <v>0</v>
      </c>
      <c r="X312" s="82">
        <f t="shared" si="61"/>
        <v>0</v>
      </c>
      <c r="Y312" s="82">
        <f t="shared" si="70"/>
        <v>0</v>
      </c>
      <c r="Z312" s="82">
        <f t="shared" si="62"/>
        <v>0</v>
      </c>
      <c r="AA312" s="82">
        <f t="shared" si="67"/>
        <v>0</v>
      </c>
      <c r="AB312" s="82">
        <f>IF(AA312&gt;=Priser!$H$5,Priser!$I$5,IF(AA312&gt;=Priser!$H$4,Priser!$I$4))</f>
        <v>0</v>
      </c>
      <c r="AC312" s="82">
        <f>AB312*SUMIFS(Priser!$F$4:$F$15,Priser!$A$4:$A$15,$AM312)*Y312</f>
        <v>0</v>
      </c>
      <c r="AD312" s="82">
        <f t="shared" si="68"/>
        <v>0</v>
      </c>
      <c r="AE312" s="82">
        <f>IF(AD312&gt;=Priser!$J$5,Priser!$K$5,IF(AD312&gt;=Priser!$J$4,Priser!$K$4))</f>
        <v>0</v>
      </c>
      <c r="AF312" s="82">
        <f>AE312*SUMIFS(Priser!$F$4:$F$15,Priser!$A$4:$A$15,$AM312)*Z312</f>
        <v>0</v>
      </c>
      <c r="AH312" s="52"/>
      <c r="AJ312" s="82">
        <f>IF(Inmatning!F312="",Inmatning!E312,0)/IF(Inmatning!$F$2=Listor!$B$5,I312,1)</f>
        <v>0</v>
      </c>
      <c r="AK312" s="82">
        <f>Inmatning!F312/IF(Inmatning!$F$2=Listor!$B$5,I312,1)</f>
        <v>0</v>
      </c>
      <c r="AM312" s="74">
        <f t="shared" si="63"/>
        <v>8</v>
      </c>
      <c r="AN312" s="82">
        <f>Indata!$B$8</f>
        <v>0</v>
      </c>
    </row>
    <row r="313" spans="4:40" x14ac:dyDescent="0.25">
      <c r="D313" s="80">
        <f t="shared" si="69"/>
        <v>45508</v>
      </c>
      <c r="E313" s="161"/>
      <c r="F313" s="160"/>
      <c r="G313" s="80"/>
      <c r="H313" s="52">
        <f t="shared" si="64"/>
        <v>0</v>
      </c>
      <c r="I313" s="74">
        <f>24+SUMIFS(Listor!$C$22:$C$23,Listor!$B$22:$B$23,Inmatning!D313)</f>
        <v>24</v>
      </c>
      <c r="J313" s="82">
        <f t="shared" si="57"/>
        <v>0</v>
      </c>
      <c r="L313" s="99"/>
      <c r="M313" s="97"/>
      <c r="N313" s="82">
        <f>L313*SUMIFS(Priser!$F$4:$F$15,Priser!$A$4:$A$15,AM313)</f>
        <v>0</v>
      </c>
      <c r="O313" s="82">
        <f t="shared" si="65"/>
        <v>0</v>
      </c>
      <c r="Q313" s="82">
        <f t="shared" si="58"/>
        <v>0</v>
      </c>
      <c r="R313" s="82">
        <f t="shared" si="59"/>
        <v>0</v>
      </c>
      <c r="S313" s="82">
        <f t="shared" si="66"/>
        <v>0</v>
      </c>
      <c r="T313" s="82">
        <f t="shared" si="60"/>
        <v>0</v>
      </c>
      <c r="X313" s="82">
        <f t="shared" si="61"/>
        <v>0</v>
      </c>
      <c r="Y313" s="82">
        <f t="shared" si="70"/>
        <v>0</v>
      </c>
      <c r="Z313" s="82">
        <f t="shared" si="62"/>
        <v>0</v>
      </c>
      <c r="AA313" s="82">
        <f t="shared" si="67"/>
        <v>0</v>
      </c>
      <c r="AB313" s="82">
        <f>IF(AA313&gt;=Priser!$H$5,Priser!$I$5,IF(AA313&gt;=Priser!$H$4,Priser!$I$4))</f>
        <v>0</v>
      </c>
      <c r="AC313" s="82">
        <f>AB313*SUMIFS(Priser!$F$4:$F$15,Priser!$A$4:$A$15,$AM313)*Y313</f>
        <v>0</v>
      </c>
      <c r="AD313" s="82">
        <f t="shared" si="68"/>
        <v>0</v>
      </c>
      <c r="AE313" s="82">
        <f>IF(AD313&gt;=Priser!$J$5,Priser!$K$5,IF(AD313&gt;=Priser!$J$4,Priser!$K$4))</f>
        <v>0</v>
      </c>
      <c r="AF313" s="82">
        <f>AE313*SUMIFS(Priser!$F$4:$F$15,Priser!$A$4:$A$15,$AM313)*Z313</f>
        <v>0</v>
      </c>
      <c r="AH313" s="52"/>
      <c r="AJ313" s="82">
        <f>IF(Inmatning!F313="",Inmatning!E313,0)/IF(Inmatning!$F$2=Listor!$B$5,I313,1)</f>
        <v>0</v>
      </c>
      <c r="AK313" s="82">
        <f>Inmatning!F313/IF(Inmatning!$F$2=Listor!$B$5,I313,1)</f>
        <v>0</v>
      </c>
      <c r="AM313" s="74">
        <f t="shared" si="63"/>
        <v>8</v>
      </c>
      <c r="AN313" s="82">
        <f>Indata!$B$8</f>
        <v>0</v>
      </c>
    </row>
    <row r="314" spans="4:40" x14ac:dyDescent="0.25">
      <c r="D314" s="80">
        <f t="shared" si="69"/>
        <v>45509</v>
      </c>
      <c r="E314" s="161"/>
      <c r="F314" s="160"/>
      <c r="G314" s="80"/>
      <c r="H314" s="52">
        <f t="shared" si="64"/>
        <v>0</v>
      </c>
      <c r="I314" s="74">
        <f>24+SUMIFS(Listor!$C$22:$C$23,Listor!$B$22:$B$23,Inmatning!D314)</f>
        <v>24</v>
      </c>
      <c r="J314" s="82">
        <f t="shared" si="57"/>
        <v>0</v>
      </c>
      <c r="L314" s="99"/>
      <c r="M314" s="97"/>
      <c r="N314" s="82">
        <f>L314*SUMIFS(Priser!$F$4:$F$15,Priser!$A$4:$A$15,AM314)</f>
        <v>0</v>
      </c>
      <c r="O314" s="82">
        <f t="shared" si="65"/>
        <v>0</v>
      </c>
      <c r="Q314" s="82">
        <f t="shared" si="58"/>
        <v>0</v>
      </c>
      <c r="R314" s="82">
        <f t="shared" si="59"/>
        <v>0</v>
      </c>
      <c r="S314" s="82">
        <f t="shared" si="66"/>
        <v>0</v>
      </c>
      <c r="T314" s="82">
        <f t="shared" si="60"/>
        <v>0</v>
      </c>
      <c r="X314" s="82">
        <f t="shared" si="61"/>
        <v>0</v>
      </c>
      <c r="Y314" s="82">
        <f t="shared" si="70"/>
        <v>0</v>
      </c>
      <c r="Z314" s="82">
        <f t="shared" si="62"/>
        <v>0</v>
      </c>
      <c r="AA314" s="82">
        <f t="shared" si="67"/>
        <v>0</v>
      </c>
      <c r="AB314" s="82">
        <f>IF(AA314&gt;=Priser!$H$5,Priser!$I$5,IF(AA314&gt;=Priser!$H$4,Priser!$I$4))</f>
        <v>0</v>
      </c>
      <c r="AC314" s="82">
        <f>AB314*SUMIFS(Priser!$F$4:$F$15,Priser!$A$4:$A$15,$AM314)*Y314</f>
        <v>0</v>
      </c>
      <c r="AD314" s="82">
        <f t="shared" si="68"/>
        <v>0</v>
      </c>
      <c r="AE314" s="82">
        <f>IF(AD314&gt;=Priser!$J$5,Priser!$K$5,IF(AD314&gt;=Priser!$J$4,Priser!$K$4))</f>
        <v>0</v>
      </c>
      <c r="AF314" s="82">
        <f>AE314*SUMIFS(Priser!$F$4:$F$15,Priser!$A$4:$A$15,$AM314)*Z314</f>
        <v>0</v>
      </c>
      <c r="AH314" s="52"/>
      <c r="AJ314" s="82">
        <f>IF(Inmatning!F314="",Inmatning!E314,0)/IF(Inmatning!$F$2=Listor!$B$5,I314,1)</f>
        <v>0</v>
      </c>
      <c r="AK314" s="82">
        <f>Inmatning!F314/IF(Inmatning!$F$2=Listor!$B$5,I314,1)</f>
        <v>0</v>
      </c>
      <c r="AM314" s="74">
        <f t="shared" si="63"/>
        <v>8</v>
      </c>
      <c r="AN314" s="82">
        <f>Indata!$B$8</f>
        <v>0</v>
      </c>
    </row>
    <row r="315" spans="4:40" x14ac:dyDescent="0.25">
      <c r="D315" s="80">
        <f t="shared" si="69"/>
        <v>45510</v>
      </c>
      <c r="E315" s="161"/>
      <c r="F315" s="160"/>
      <c r="G315" s="80"/>
      <c r="H315" s="52">
        <f t="shared" si="64"/>
        <v>0</v>
      </c>
      <c r="I315" s="74">
        <f>24+SUMIFS(Listor!$C$22:$C$23,Listor!$B$22:$B$23,Inmatning!D315)</f>
        <v>24</v>
      </c>
      <c r="J315" s="82">
        <f t="shared" si="57"/>
        <v>0</v>
      </c>
      <c r="L315" s="99"/>
      <c r="M315" s="97"/>
      <c r="N315" s="82">
        <f>L315*SUMIFS(Priser!$F$4:$F$15,Priser!$A$4:$A$15,AM315)</f>
        <v>0</v>
      </c>
      <c r="O315" s="82">
        <f t="shared" si="65"/>
        <v>0</v>
      </c>
      <c r="Q315" s="82">
        <f t="shared" si="58"/>
        <v>0</v>
      </c>
      <c r="R315" s="82">
        <f t="shared" si="59"/>
        <v>0</v>
      </c>
      <c r="S315" s="82">
        <f t="shared" si="66"/>
        <v>0</v>
      </c>
      <c r="T315" s="82">
        <f t="shared" si="60"/>
        <v>0</v>
      </c>
      <c r="X315" s="82">
        <f t="shared" si="61"/>
        <v>0</v>
      </c>
      <c r="Y315" s="82">
        <f t="shared" si="70"/>
        <v>0</v>
      </c>
      <c r="Z315" s="82">
        <f t="shared" si="62"/>
        <v>0</v>
      </c>
      <c r="AA315" s="82">
        <f t="shared" si="67"/>
        <v>0</v>
      </c>
      <c r="AB315" s="82">
        <f>IF(AA315&gt;=Priser!$H$5,Priser!$I$5,IF(AA315&gt;=Priser!$H$4,Priser!$I$4))</f>
        <v>0</v>
      </c>
      <c r="AC315" s="82">
        <f>AB315*SUMIFS(Priser!$F$4:$F$15,Priser!$A$4:$A$15,$AM315)*Y315</f>
        <v>0</v>
      </c>
      <c r="AD315" s="82">
        <f t="shared" si="68"/>
        <v>0</v>
      </c>
      <c r="AE315" s="82">
        <f>IF(AD315&gt;=Priser!$J$5,Priser!$K$5,IF(AD315&gt;=Priser!$J$4,Priser!$K$4))</f>
        <v>0</v>
      </c>
      <c r="AF315" s="82">
        <f>AE315*SUMIFS(Priser!$F$4:$F$15,Priser!$A$4:$A$15,$AM315)*Z315</f>
        <v>0</v>
      </c>
      <c r="AH315" s="52"/>
      <c r="AJ315" s="82">
        <f>IF(Inmatning!F315="",Inmatning!E315,0)/IF(Inmatning!$F$2=Listor!$B$5,I315,1)</f>
        <v>0</v>
      </c>
      <c r="AK315" s="82">
        <f>Inmatning!F315/IF(Inmatning!$F$2=Listor!$B$5,I315,1)</f>
        <v>0</v>
      </c>
      <c r="AM315" s="74">
        <f t="shared" si="63"/>
        <v>8</v>
      </c>
      <c r="AN315" s="82">
        <f>Indata!$B$8</f>
        <v>0</v>
      </c>
    </row>
    <row r="316" spans="4:40" x14ac:dyDescent="0.25">
      <c r="D316" s="80">
        <f t="shared" si="69"/>
        <v>45511</v>
      </c>
      <c r="E316" s="161"/>
      <c r="F316" s="160"/>
      <c r="G316" s="80"/>
      <c r="H316" s="52">
        <f t="shared" si="64"/>
        <v>0</v>
      </c>
      <c r="I316" s="74">
        <f>24+SUMIFS(Listor!$C$22:$C$23,Listor!$B$22:$B$23,Inmatning!D316)</f>
        <v>24</v>
      </c>
      <c r="J316" s="82">
        <f t="shared" si="57"/>
        <v>0</v>
      </c>
      <c r="L316" s="99"/>
      <c r="M316" s="97"/>
      <c r="N316" s="82">
        <f>L316*SUMIFS(Priser!$F$4:$F$15,Priser!$A$4:$A$15,AM316)</f>
        <v>0</v>
      </c>
      <c r="O316" s="82">
        <f t="shared" si="65"/>
        <v>0</v>
      </c>
      <c r="Q316" s="82">
        <f t="shared" si="58"/>
        <v>0</v>
      </c>
      <c r="R316" s="82">
        <f t="shared" si="59"/>
        <v>0</v>
      </c>
      <c r="S316" s="82">
        <f t="shared" si="66"/>
        <v>0</v>
      </c>
      <c r="T316" s="82">
        <f t="shared" si="60"/>
        <v>0</v>
      </c>
      <c r="X316" s="82">
        <f t="shared" si="61"/>
        <v>0</v>
      </c>
      <c r="Y316" s="82">
        <f t="shared" si="70"/>
        <v>0</v>
      </c>
      <c r="Z316" s="82">
        <f t="shared" si="62"/>
        <v>0</v>
      </c>
      <c r="AA316" s="82">
        <f t="shared" si="67"/>
        <v>0</v>
      </c>
      <c r="AB316" s="82">
        <f>IF(AA316&gt;=Priser!$H$5,Priser!$I$5,IF(AA316&gt;=Priser!$H$4,Priser!$I$4))</f>
        <v>0</v>
      </c>
      <c r="AC316" s="82">
        <f>AB316*SUMIFS(Priser!$F$4:$F$15,Priser!$A$4:$A$15,$AM316)*Y316</f>
        <v>0</v>
      </c>
      <c r="AD316" s="82">
        <f t="shared" si="68"/>
        <v>0</v>
      </c>
      <c r="AE316" s="82">
        <f>IF(AD316&gt;=Priser!$J$5,Priser!$K$5,IF(AD316&gt;=Priser!$J$4,Priser!$K$4))</f>
        <v>0</v>
      </c>
      <c r="AF316" s="82">
        <f>AE316*SUMIFS(Priser!$F$4:$F$15,Priser!$A$4:$A$15,$AM316)*Z316</f>
        <v>0</v>
      </c>
      <c r="AH316" s="52"/>
      <c r="AJ316" s="82">
        <f>IF(Inmatning!F316="",Inmatning!E316,0)/IF(Inmatning!$F$2=Listor!$B$5,I316,1)</f>
        <v>0</v>
      </c>
      <c r="AK316" s="82">
        <f>Inmatning!F316/IF(Inmatning!$F$2=Listor!$B$5,I316,1)</f>
        <v>0</v>
      </c>
      <c r="AM316" s="74">
        <f t="shared" si="63"/>
        <v>8</v>
      </c>
      <c r="AN316" s="82">
        <f>Indata!$B$8</f>
        <v>0</v>
      </c>
    </row>
    <row r="317" spans="4:40" x14ac:dyDescent="0.25">
      <c r="D317" s="80">
        <f t="shared" si="69"/>
        <v>45512</v>
      </c>
      <c r="E317" s="161"/>
      <c r="F317" s="160"/>
      <c r="G317" s="80"/>
      <c r="H317" s="52">
        <f t="shared" si="64"/>
        <v>0</v>
      </c>
      <c r="I317" s="74">
        <f>24+SUMIFS(Listor!$C$22:$C$23,Listor!$B$22:$B$23,Inmatning!D317)</f>
        <v>24</v>
      </c>
      <c r="J317" s="82">
        <f t="shared" si="57"/>
        <v>0</v>
      </c>
      <c r="L317" s="99"/>
      <c r="M317" s="97"/>
      <c r="N317" s="82">
        <f>L317*SUMIFS(Priser!$F$4:$F$15,Priser!$A$4:$A$15,AM317)</f>
        <v>0</v>
      </c>
      <c r="O317" s="82">
        <f t="shared" si="65"/>
        <v>0</v>
      </c>
      <c r="Q317" s="82">
        <f t="shared" si="58"/>
        <v>0</v>
      </c>
      <c r="R317" s="82">
        <f t="shared" si="59"/>
        <v>0</v>
      </c>
      <c r="S317" s="82">
        <f t="shared" si="66"/>
        <v>0</v>
      </c>
      <c r="T317" s="82">
        <f t="shared" si="60"/>
        <v>0</v>
      </c>
      <c r="X317" s="82">
        <f t="shared" si="61"/>
        <v>0</v>
      </c>
      <c r="Y317" s="82">
        <f t="shared" si="70"/>
        <v>0</v>
      </c>
      <c r="Z317" s="82">
        <f t="shared" si="62"/>
        <v>0</v>
      </c>
      <c r="AA317" s="82">
        <f t="shared" si="67"/>
        <v>0</v>
      </c>
      <c r="AB317" s="82">
        <f>IF(AA317&gt;=Priser!$H$5,Priser!$I$5,IF(AA317&gt;=Priser!$H$4,Priser!$I$4))</f>
        <v>0</v>
      </c>
      <c r="AC317" s="82">
        <f>AB317*SUMIFS(Priser!$F$4:$F$15,Priser!$A$4:$A$15,$AM317)*Y317</f>
        <v>0</v>
      </c>
      <c r="AD317" s="82">
        <f t="shared" si="68"/>
        <v>0</v>
      </c>
      <c r="AE317" s="82">
        <f>IF(AD317&gt;=Priser!$J$5,Priser!$K$5,IF(AD317&gt;=Priser!$J$4,Priser!$K$4))</f>
        <v>0</v>
      </c>
      <c r="AF317" s="82">
        <f>AE317*SUMIFS(Priser!$F$4:$F$15,Priser!$A$4:$A$15,$AM317)*Z317</f>
        <v>0</v>
      </c>
      <c r="AH317" s="52"/>
      <c r="AJ317" s="82">
        <f>IF(Inmatning!F317="",Inmatning!E317,0)/IF(Inmatning!$F$2=Listor!$B$5,I317,1)</f>
        <v>0</v>
      </c>
      <c r="AK317" s="82">
        <f>Inmatning!F317/IF(Inmatning!$F$2=Listor!$B$5,I317,1)</f>
        <v>0</v>
      </c>
      <c r="AM317" s="74">
        <f t="shared" si="63"/>
        <v>8</v>
      </c>
      <c r="AN317" s="82">
        <f>Indata!$B$8</f>
        <v>0</v>
      </c>
    </row>
    <row r="318" spans="4:40" x14ac:dyDescent="0.25">
      <c r="D318" s="80">
        <f t="shared" si="69"/>
        <v>45513</v>
      </c>
      <c r="E318" s="161"/>
      <c r="F318" s="160"/>
      <c r="G318" s="80"/>
      <c r="H318" s="52">
        <f t="shared" si="64"/>
        <v>0</v>
      </c>
      <c r="I318" s="74">
        <f>24+SUMIFS(Listor!$C$22:$C$23,Listor!$B$22:$B$23,Inmatning!D318)</f>
        <v>24</v>
      </c>
      <c r="J318" s="82">
        <f t="shared" si="57"/>
        <v>0</v>
      </c>
      <c r="L318" s="99"/>
      <c r="M318" s="97"/>
      <c r="N318" s="82">
        <f>L318*SUMIFS(Priser!$F$4:$F$15,Priser!$A$4:$A$15,AM318)</f>
        <v>0</v>
      </c>
      <c r="O318" s="82">
        <f t="shared" si="65"/>
        <v>0</v>
      </c>
      <c r="Q318" s="82">
        <f t="shared" si="58"/>
        <v>0</v>
      </c>
      <c r="R318" s="82">
        <f t="shared" si="59"/>
        <v>0</v>
      </c>
      <c r="S318" s="82">
        <f t="shared" si="66"/>
        <v>0</v>
      </c>
      <c r="T318" s="82">
        <f t="shared" si="60"/>
        <v>0</v>
      </c>
      <c r="X318" s="82">
        <f t="shared" si="61"/>
        <v>0</v>
      </c>
      <c r="Y318" s="82">
        <f t="shared" si="70"/>
        <v>0</v>
      </c>
      <c r="Z318" s="82">
        <f t="shared" si="62"/>
        <v>0</v>
      </c>
      <c r="AA318" s="82">
        <f t="shared" si="67"/>
        <v>0</v>
      </c>
      <c r="AB318" s="82">
        <f>IF(AA318&gt;=Priser!$H$5,Priser!$I$5,IF(AA318&gt;=Priser!$H$4,Priser!$I$4))</f>
        <v>0</v>
      </c>
      <c r="AC318" s="82">
        <f>AB318*SUMIFS(Priser!$F$4:$F$15,Priser!$A$4:$A$15,$AM318)*Y318</f>
        <v>0</v>
      </c>
      <c r="AD318" s="82">
        <f t="shared" si="68"/>
        <v>0</v>
      </c>
      <c r="AE318" s="82">
        <f>IF(AD318&gt;=Priser!$J$5,Priser!$K$5,IF(AD318&gt;=Priser!$J$4,Priser!$K$4))</f>
        <v>0</v>
      </c>
      <c r="AF318" s="82">
        <f>AE318*SUMIFS(Priser!$F$4:$F$15,Priser!$A$4:$A$15,$AM318)*Z318</f>
        <v>0</v>
      </c>
      <c r="AH318" s="52"/>
      <c r="AJ318" s="82">
        <f>IF(Inmatning!F318="",Inmatning!E318,0)/IF(Inmatning!$F$2=Listor!$B$5,I318,1)</f>
        <v>0</v>
      </c>
      <c r="AK318" s="82">
        <f>Inmatning!F318/IF(Inmatning!$F$2=Listor!$B$5,I318,1)</f>
        <v>0</v>
      </c>
      <c r="AM318" s="74">
        <f t="shared" si="63"/>
        <v>8</v>
      </c>
      <c r="AN318" s="82">
        <f>Indata!$B$8</f>
        <v>0</v>
      </c>
    </row>
    <row r="319" spans="4:40" x14ac:dyDescent="0.25">
      <c r="D319" s="80">
        <f t="shared" si="69"/>
        <v>45514</v>
      </c>
      <c r="E319" s="161"/>
      <c r="F319" s="160"/>
      <c r="G319" s="80"/>
      <c r="H319" s="52">
        <f t="shared" si="64"/>
        <v>0</v>
      </c>
      <c r="I319" s="74">
        <f>24+SUMIFS(Listor!$C$22:$C$23,Listor!$B$22:$B$23,Inmatning!D319)</f>
        <v>24</v>
      </c>
      <c r="J319" s="82">
        <f t="shared" si="57"/>
        <v>0</v>
      </c>
      <c r="L319" s="99"/>
      <c r="M319" s="97"/>
      <c r="N319" s="82">
        <f>L319*SUMIFS(Priser!$F$4:$F$15,Priser!$A$4:$A$15,AM319)</f>
        <v>0</v>
      </c>
      <c r="O319" s="82">
        <f t="shared" si="65"/>
        <v>0</v>
      </c>
      <c r="Q319" s="82">
        <f t="shared" si="58"/>
        <v>0</v>
      </c>
      <c r="R319" s="82">
        <f t="shared" si="59"/>
        <v>0</v>
      </c>
      <c r="S319" s="82">
        <f t="shared" si="66"/>
        <v>0</v>
      </c>
      <c r="T319" s="82">
        <f t="shared" si="60"/>
        <v>0</v>
      </c>
      <c r="X319" s="82">
        <f t="shared" si="61"/>
        <v>0</v>
      </c>
      <c r="Y319" s="82">
        <f t="shared" si="70"/>
        <v>0</v>
      </c>
      <c r="Z319" s="82">
        <f t="shared" si="62"/>
        <v>0</v>
      </c>
      <c r="AA319" s="82">
        <f t="shared" si="67"/>
        <v>0</v>
      </c>
      <c r="AB319" s="82">
        <f>IF(AA319&gt;=Priser!$H$5,Priser!$I$5,IF(AA319&gt;=Priser!$H$4,Priser!$I$4))</f>
        <v>0</v>
      </c>
      <c r="AC319" s="82">
        <f>AB319*SUMIFS(Priser!$F$4:$F$15,Priser!$A$4:$A$15,$AM319)*Y319</f>
        <v>0</v>
      </c>
      <c r="AD319" s="82">
        <f t="shared" si="68"/>
        <v>0</v>
      </c>
      <c r="AE319" s="82">
        <f>IF(AD319&gt;=Priser!$J$5,Priser!$K$5,IF(AD319&gt;=Priser!$J$4,Priser!$K$4))</f>
        <v>0</v>
      </c>
      <c r="AF319" s="82">
        <f>AE319*SUMIFS(Priser!$F$4:$F$15,Priser!$A$4:$A$15,$AM319)*Z319</f>
        <v>0</v>
      </c>
      <c r="AH319" s="52"/>
      <c r="AJ319" s="82">
        <f>IF(Inmatning!F319="",Inmatning!E319,0)/IF(Inmatning!$F$2=Listor!$B$5,I319,1)</f>
        <v>0</v>
      </c>
      <c r="AK319" s="82">
        <f>Inmatning!F319/IF(Inmatning!$F$2=Listor!$B$5,I319,1)</f>
        <v>0</v>
      </c>
      <c r="AM319" s="74">
        <f t="shared" si="63"/>
        <v>8</v>
      </c>
      <c r="AN319" s="82">
        <f>Indata!$B$8</f>
        <v>0</v>
      </c>
    </row>
    <row r="320" spans="4:40" x14ac:dyDescent="0.25">
      <c r="D320" s="80">
        <f t="shared" si="69"/>
        <v>45515</v>
      </c>
      <c r="E320" s="161"/>
      <c r="F320" s="160"/>
      <c r="G320" s="80"/>
      <c r="H320" s="52">
        <f t="shared" si="64"/>
        <v>0</v>
      </c>
      <c r="I320" s="74">
        <f>24+SUMIFS(Listor!$C$22:$C$23,Listor!$B$22:$B$23,Inmatning!D320)</f>
        <v>24</v>
      </c>
      <c r="J320" s="82">
        <f t="shared" si="57"/>
        <v>0</v>
      </c>
      <c r="L320" s="99"/>
      <c r="M320" s="97"/>
      <c r="N320" s="82">
        <f>L320*SUMIFS(Priser!$F$4:$F$15,Priser!$A$4:$A$15,AM320)</f>
        <v>0</v>
      </c>
      <c r="O320" s="82">
        <f t="shared" si="65"/>
        <v>0</v>
      </c>
      <c r="Q320" s="82">
        <f t="shared" si="58"/>
        <v>0</v>
      </c>
      <c r="R320" s="82">
        <f t="shared" si="59"/>
        <v>0</v>
      </c>
      <c r="S320" s="82">
        <f t="shared" si="66"/>
        <v>0</v>
      </c>
      <c r="T320" s="82">
        <f t="shared" si="60"/>
        <v>0</v>
      </c>
      <c r="X320" s="82">
        <f t="shared" si="61"/>
        <v>0</v>
      </c>
      <c r="Y320" s="82">
        <f t="shared" si="70"/>
        <v>0</v>
      </c>
      <c r="Z320" s="82">
        <f t="shared" si="62"/>
        <v>0</v>
      </c>
      <c r="AA320" s="82">
        <f t="shared" si="67"/>
        <v>0</v>
      </c>
      <c r="AB320" s="82">
        <f>IF(AA320&gt;=Priser!$H$5,Priser!$I$5,IF(AA320&gt;=Priser!$H$4,Priser!$I$4))</f>
        <v>0</v>
      </c>
      <c r="AC320" s="82">
        <f>AB320*SUMIFS(Priser!$F$4:$F$15,Priser!$A$4:$A$15,$AM320)*Y320</f>
        <v>0</v>
      </c>
      <c r="AD320" s="82">
        <f t="shared" si="68"/>
        <v>0</v>
      </c>
      <c r="AE320" s="82">
        <f>IF(AD320&gt;=Priser!$J$5,Priser!$K$5,IF(AD320&gt;=Priser!$J$4,Priser!$K$4))</f>
        <v>0</v>
      </c>
      <c r="AF320" s="82">
        <f>AE320*SUMIFS(Priser!$F$4:$F$15,Priser!$A$4:$A$15,$AM320)*Z320</f>
        <v>0</v>
      </c>
      <c r="AH320" s="52"/>
      <c r="AJ320" s="82">
        <f>IF(Inmatning!F320="",Inmatning!E320,0)/IF(Inmatning!$F$2=Listor!$B$5,I320,1)</f>
        <v>0</v>
      </c>
      <c r="AK320" s="82">
        <f>Inmatning!F320/IF(Inmatning!$F$2=Listor!$B$5,I320,1)</f>
        <v>0</v>
      </c>
      <c r="AM320" s="74">
        <f t="shared" si="63"/>
        <v>8</v>
      </c>
      <c r="AN320" s="82">
        <f>Indata!$B$8</f>
        <v>0</v>
      </c>
    </row>
    <row r="321" spans="4:40" x14ac:dyDescent="0.25">
      <c r="D321" s="80">
        <f t="shared" si="69"/>
        <v>45516</v>
      </c>
      <c r="E321" s="161"/>
      <c r="F321" s="160"/>
      <c r="G321" s="80"/>
      <c r="H321" s="52">
        <f t="shared" si="64"/>
        <v>0</v>
      </c>
      <c r="I321" s="74">
        <f>24+SUMIFS(Listor!$C$22:$C$23,Listor!$B$22:$B$23,Inmatning!D321)</f>
        <v>24</v>
      </c>
      <c r="J321" s="82">
        <f t="shared" si="57"/>
        <v>0</v>
      </c>
      <c r="L321" s="99"/>
      <c r="M321" s="97"/>
      <c r="N321" s="82">
        <f>L321*SUMIFS(Priser!$F$4:$F$15,Priser!$A$4:$A$15,AM321)</f>
        <v>0</v>
      </c>
      <c r="O321" s="82">
        <f t="shared" si="65"/>
        <v>0</v>
      </c>
      <c r="Q321" s="82">
        <f t="shared" si="58"/>
        <v>0</v>
      </c>
      <c r="R321" s="82">
        <f t="shared" si="59"/>
        <v>0</v>
      </c>
      <c r="S321" s="82">
        <f t="shared" si="66"/>
        <v>0</v>
      </c>
      <c r="T321" s="82">
        <f t="shared" si="60"/>
        <v>0</v>
      </c>
      <c r="X321" s="82">
        <f t="shared" si="61"/>
        <v>0</v>
      </c>
      <c r="Y321" s="82">
        <f t="shared" si="70"/>
        <v>0</v>
      </c>
      <c r="Z321" s="82">
        <f t="shared" si="62"/>
        <v>0</v>
      </c>
      <c r="AA321" s="82">
        <f t="shared" si="67"/>
        <v>0</v>
      </c>
      <c r="AB321" s="82">
        <f>IF(AA321&gt;=Priser!$H$5,Priser!$I$5,IF(AA321&gt;=Priser!$H$4,Priser!$I$4))</f>
        <v>0</v>
      </c>
      <c r="AC321" s="82">
        <f>AB321*SUMIFS(Priser!$F$4:$F$15,Priser!$A$4:$A$15,$AM321)*Y321</f>
        <v>0</v>
      </c>
      <c r="AD321" s="82">
        <f t="shared" si="68"/>
        <v>0</v>
      </c>
      <c r="AE321" s="82">
        <f>IF(AD321&gt;=Priser!$J$5,Priser!$K$5,IF(AD321&gt;=Priser!$J$4,Priser!$K$4))</f>
        <v>0</v>
      </c>
      <c r="AF321" s="82">
        <f>AE321*SUMIFS(Priser!$F$4:$F$15,Priser!$A$4:$A$15,$AM321)*Z321</f>
        <v>0</v>
      </c>
      <c r="AH321" s="52"/>
      <c r="AJ321" s="82">
        <f>IF(Inmatning!F321="",Inmatning!E321,0)/IF(Inmatning!$F$2=Listor!$B$5,I321,1)</f>
        <v>0</v>
      </c>
      <c r="AK321" s="82">
        <f>Inmatning!F321/IF(Inmatning!$F$2=Listor!$B$5,I321,1)</f>
        <v>0</v>
      </c>
      <c r="AM321" s="74">
        <f t="shared" si="63"/>
        <v>8</v>
      </c>
      <c r="AN321" s="82">
        <f>Indata!$B$8</f>
        <v>0</v>
      </c>
    </row>
    <row r="322" spans="4:40" x14ac:dyDescent="0.25">
      <c r="D322" s="80">
        <f t="shared" si="69"/>
        <v>45517</v>
      </c>
      <c r="E322" s="161"/>
      <c r="F322" s="160"/>
      <c r="G322" s="80"/>
      <c r="H322" s="52">
        <f t="shared" si="64"/>
        <v>0</v>
      </c>
      <c r="I322" s="74">
        <f>24+SUMIFS(Listor!$C$22:$C$23,Listor!$B$22:$B$23,Inmatning!D322)</f>
        <v>24</v>
      </c>
      <c r="J322" s="82">
        <f t="shared" si="57"/>
        <v>0</v>
      </c>
      <c r="L322" s="99"/>
      <c r="M322" s="97"/>
      <c r="N322" s="82">
        <f>L322*SUMIFS(Priser!$F$4:$F$15,Priser!$A$4:$A$15,AM322)</f>
        <v>0</v>
      </c>
      <c r="O322" s="82">
        <f t="shared" si="65"/>
        <v>0</v>
      </c>
      <c r="Q322" s="82">
        <f t="shared" si="58"/>
        <v>0</v>
      </c>
      <c r="R322" s="82">
        <f t="shared" si="59"/>
        <v>0</v>
      </c>
      <c r="S322" s="82">
        <f t="shared" si="66"/>
        <v>0</v>
      </c>
      <c r="T322" s="82">
        <f t="shared" si="60"/>
        <v>0</v>
      </c>
      <c r="X322" s="82">
        <f t="shared" si="61"/>
        <v>0</v>
      </c>
      <c r="Y322" s="82">
        <f t="shared" si="70"/>
        <v>0</v>
      </c>
      <c r="Z322" s="82">
        <f t="shared" si="62"/>
        <v>0</v>
      </c>
      <c r="AA322" s="82">
        <f t="shared" si="67"/>
        <v>0</v>
      </c>
      <c r="AB322" s="82">
        <f>IF(AA322&gt;=Priser!$H$5,Priser!$I$5,IF(AA322&gt;=Priser!$H$4,Priser!$I$4))</f>
        <v>0</v>
      </c>
      <c r="AC322" s="82">
        <f>AB322*SUMIFS(Priser!$F$4:$F$15,Priser!$A$4:$A$15,$AM322)*Y322</f>
        <v>0</v>
      </c>
      <c r="AD322" s="82">
        <f t="shared" si="68"/>
        <v>0</v>
      </c>
      <c r="AE322" s="82">
        <f>IF(AD322&gt;=Priser!$J$5,Priser!$K$5,IF(AD322&gt;=Priser!$J$4,Priser!$K$4))</f>
        <v>0</v>
      </c>
      <c r="AF322" s="82">
        <f>AE322*SUMIFS(Priser!$F$4:$F$15,Priser!$A$4:$A$15,$AM322)*Z322</f>
        <v>0</v>
      </c>
      <c r="AH322" s="52"/>
      <c r="AJ322" s="82">
        <f>IF(Inmatning!F322="",Inmatning!E322,0)/IF(Inmatning!$F$2=Listor!$B$5,I322,1)</f>
        <v>0</v>
      </c>
      <c r="AK322" s="82">
        <f>Inmatning!F322/IF(Inmatning!$F$2=Listor!$B$5,I322,1)</f>
        <v>0</v>
      </c>
      <c r="AM322" s="74">
        <f t="shared" si="63"/>
        <v>8</v>
      </c>
      <c r="AN322" s="82">
        <f>Indata!$B$8</f>
        <v>0</v>
      </c>
    </row>
    <row r="323" spans="4:40" x14ac:dyDescent="0.25">
      <c r="D323" s="80">
        <f t="shared" si="69"/>
        <v>45518</v>
      </c>
      <c r="E323" s="161"/>
      <c r="F323" s="160"/>
      <c r="G323" s="80"/>
      <c r="H323" s="52">
        <f t="shared" si="64"/>
        <v>0</v>
      </c>
      <c r="I323" s="74">
        <f>24+SUMIFS(Listor!$C$22:$C$23,Listor!$B$22:$B$23,Inmatning!D323)</f>
        <v>24</v>
      </c>
      <c r="J323" s="82">
        <f t="shared" si="57"/>
        <v>0</v>
      </c>
      <c r="L323" s="99"/>
      <c r="M323" s="97"/>
      <c r="N323" s="82">
        <f>L323*SUMIFS(Priser!$F$4:$F$15,Priser!$A$4:$A$15,AM323)</f>
        <v>0</v>
      </c>
      <c r="O323" s="82">
        <f t="shared" si="65"/>
        <v>0</v>
      </c>
      <c r="Q323" s="82">
        <f t="shared" si="58"/>
        <v>0</v>
      </c>
      <c r="R323" s="82">
        <f t="shared" si="59"/>
        <v>0</v>
      </c>
      <c r="S323" s="82">
        <f t="shared" si="66"/>
        <v>0</v>
      </c>
      <c r="T323" s="82">
        <f t="shared" si="60"/>
        <v>0</v>
      </c>
      <c r="X323" s="82">
        <f t="shared" si="61"/>
        <v>0</v>
      </c>
      <c r="Y323" s="82">
        <f t="shared" si="70"/>
        <v>0</v>
      </c>
      <c r="Z323" s="82">
        <f t="shared" si="62"/>
        <v>0</v>
      </c>
      <c r="AA323" s="82">
        <f t="shared" si="67"/>
        <v>0</v>
      </c>
      <c r="AB323" s="82">
        <f>IF(AA323&gt;=Priser!$H$5,Priser!$I$5,IF(AA323&gt;=Priser!$H$4,Priser!$I$4))</f>
        <v>0</v>
      </c>
      <c r="AC323" s="82">
        <f>AB323*SUMIFS(Priser!$F$4:$F$15,Priser!$A$4:$A$15,$AM323)*Y323</f>
        <v>0</v>
      </c>
      <c r="AD323" s="82">
        <f t="shared" si="68"/>
        <v>0</v>
      </c>
      <c r="AE323" s="82">
        <f>IF(AD323&gt;=Priser!$J$5,Priser!$K$5,IF(AD323&gt;=Priser!$J$4,Priser!$K$4))</f>
        <v>0</v>
      </c>
      <c r="AF323" s="82">
        <f>AE323*SUMIFS(Priser!$F$4:$F$15,Priser!$A$4:$A$15,$AM323)*Z323</f>
        <v>0</v>
      </c>
      <c r="AH323" s="52"/>
      <c r="AJ323" s="82">
        <f>IF(Inmatning!F323="",Inmatning!E323,0)/IF(Inmatning!$F$2=Listor!$B$5,I323,1)</f>
        <v>0</v>
      </c>
      <c r="AK323" s="82">
        <f>Inmatning!F323/IF(Inmatning!$F$2=Listor!$B$5,I323,1)</f>
        <v>0</v>
      </c>
      <c r="AM323" s="74">
        <f t="shared" si="63"/>
        <v>8</v>
      </c>
      <c r="AN323" s="82">
        <f>Indata!$B$8</f>
        <v>0</v>
      </c>
    </row>
    <row r="324" spans="4:40" x14ac:dyDescent="0.25">
      <c r="D324" s="80">
        <f t="shared" si="69"/>
        <v>45519</v>
      </c>
      <c r="E324" s="161"/>
      <c r="F324" s="160"/>
      <c r="G324" s="80"/>
      <c r="H324" s="52">
        <f t="shared" si="64"/>
        <v>0</v>
      </c>
      <c r="I324" s="74">
        <f>24+SUMIFS(Listor!$C$22:$C$23,Listor!$B$22:$B$23,Inmatning!D324)</f>
        <v>24</v>
      </c>
      <c r="J324" s="82">
        <f t="shared" si="57"/>
        <v>0</v>
      </c>
      <c r="L324" s="99"/>
      <c r="M324" s="97"/>
      <c r="N324" s="82">
        <f>L324*SUMIFS(Priser!$F$4:$F$15,Priser!$A$4:$A$15,AM324)</f>
        <v>0</v>
      </c>
      <c r="O324" s="82">
        <f t="shared" si="65"/>
        <v>0</v>
      </c>
      <c r="Q324" s="82">
        <f t="shared" si="58"/>
        <v>0</v>
      </c>
      <c r="R324" s="82">
        <f t="shared" si="59"/>
        <v>0</v>
      </c>
      <c r="S324" s="82">
        <f t="shared" si="66"/>
        <v>0</v>
      </c>
      <c r="T324" s="82">
        <f t="shared" si="60"/>
        <v>0</v>
      </c>
      <c r="X324" s="82">
        <f t="shared" si="61"/>
        <v>0</v>
      </c>
      <c r="Y324" s="82">
        <f t="shared" si="70"/>
        <v>0</v>
      </c>
      <c r="Z324" s="82">
        <f t="shared" si="62"/>
        <v>0</v>
      </c>
      <c r="AA324" s="82">
        <f t="shared" si="67"/>
        <v>0</v>
      </c>
      <c r="AB324" s="82">
        <f>IF(AA324&gt;=Priser!$H$5,Priser!$I$5,IF(AA324&gt;=Priser!$H$4,Priser!$I$4))</f>
        <v>0</v>
      </c>
      <c r="AC324" s="82">
        <f>AB324*SUMIFS(Priser!$F$4:$F$15,Priser!$A$4:$A$15,$AM324)*Y324</f>
        <v>0</v>
      </c>
      <c r="AD324" s="82">
        <f t="shared" si="68"/>
        <v>0</v>
      </c>
      <c r="AE324" s="82">
        <f>IF(AD324&gt;=Priser!$J$5,Priser!$K$5,IF(AD324&gt;=Priser!$J$4,Priser!$K$4))</f>
        <v>0</v>
      </c>
      <c r="AF324" s="82">
        <f>AE324*SUMIFS(Priser!$F$4:$F$15,Priser!$A$4:$A$15,$AM324)*Z324</f>
        <v>0</v>
      </c>
      <c r="AH324" s="52"/>
      <c r="AJ324" s="82">
        <f>IF(Inmatning!F324="",Inmatning!E324,0)/IF(Inmatning!$F$2=Listor!$B$5,I324,1)</f>
        <v>0</v>
      </c>
      <c r="AK324" s="82">
        <f>Inmatning!F324/IF(Inmatning!$F$2=Listor!$B$5,I324,1)</f>
        <v>0</v>
      </c>
      <c r="AM324" s="74">
        <f t="shared" si="63"/>
        <v>8</v>
      </c>
      <c r="AN324" s="82">
        <f>Indata!$B$8</f>
        <v>0</v>
      </c>
    </row>
    <row r="325" spans="4:40" x14ac:dyDescent="0.25">
      <c r="D325" s="80">
        <f t="shared" si="69"/>
        <v>45520</v>
      </c>
      <c r="E325" s="161"/>
      <c r="F325" s="160"/>
      <c r="G325" s="80"/>
      <c r="H325" s="52">
        <f t="shared" si="64"/>
        <v>0</v>
      </c>
      <c r="I325" s="74">
        <f>24+SUMIFS(Listor!$C$22:$C$23,Listor!$B$22:$B$23,Inmatning!D325)</f>
        <v>24</v>
      </c>
      <c r="J325" s="82">
        <f t="shared" ref="J325:J369" si="71">SUM(AJ325:AK325)</f>
        <v>0</v>
      </c>
      <c r="L325" s="99"/>
      <c r="M325" s="97"/>
      <c r="N325" s="82">
        <f>L325*SUMIFS(Priser!$F$4:$F$15,Priser!$A$4:$A$15,AM325)</f>
        <v>0</v>
      </c>
      <c r="O325" s="82">
        <f t="shared" si="65"/>
        <v>0</v>
      </c>
      <c r="Q325" s="82">
        <f t="shared" ref="Q325:Q369" si="72">B$7</f>
        <v>0</v>
      </c>
      <c r="R325" s="82">
        <f t="shared" ref="R325:R369" si="73">SUMIFS($B$9:$B$20,$C$9:$C$20,AM325)</f>
        <v>0</v>
      </c>
      <c r="S325" s="82">
        <f t="shared" si="66"/>
        <v>0</v>
      </c>
      <c r="T325" s="82">
        <f t="shared" ref="T325:T369" si="74">SUM(Q325:S325)</f>
        <v>0</v>
      </c>
      <c r="X325" s="82">
        <f t="shared" ref="X325:X369" si="75">MAX(J325-T325,0)</f>
        <v>0</v>
      </c>
      <c r="Y325" s="82">
        <f t="shared" si="70"/>
        <v>0</v>
      </c>
      <c r="Z325" s="82">
        <f t="shared" ref="Z325:Z369" si="76">MAX(J325-AN325,0)</f>
        <v>0</v>
      </c>
      <c r="AA325" s="82">
        <f t="shared" si="67"/>
        <v>0</v>
      </c>
      <c r="AB325" s="82">
        <f>IF(AA325&gt;=Priser!$H$5,Priser!$I$5,IF(AA325&gt;=Priser!$H$4,Priser!$I$4))</f>
        <v>0</v>
      </c>
      <c r="AC325" s="82">
        <f>AB325*SUMIFS(Priser!$F$4:$F$15,Priser!$A$4:$A$15,$AM325)*Y325</f>
        <v>0</v>
      </c>
      <c r="AD325" s="82">
        <f t="shared" si="68"/>
        <v>0</v>
      </c>
      <c r="AE325" s="82">
        <f>IF(AD325&gt;=Priser!$J$5,Priser!$K$5,IF(AD325&gt;=Priser!$J$4,Priser!$K$4))</f>
        <v>0</v>
      </c>
      <c r="AF325" s="82">
        <f>AE325*SUMIFS(Priser!$F$4:$F$15,Priser!$A$4:$A$15,$AM325)*Z325</f>
        <v>0</v>
      </c>
      <c r="AH325" s="52"/>
      <c r="AJ325" s="82">
        <f>IF(Inmatning!F325="",Inmatning!E325,0)/IF(Inmatning!$F$2=Listor!$B$5,I325,1)</f>
        <v>0</v>
      </c>
      <c r="AK325" s="82">
        <f>Inmatning!F325/IF(Inmatning!$F$2=Listor!$B$5,I325,1)</f>
        <v>0</v>
      </c>
      <c r="AM325" s="74">
        <f t="shared" ref="AM325:AM369" si="77">MONTH(D325)</f>
        <v>8</v>
      </c>
      <c r="AN325" s="82">
        <f>Indata!$B$8</f>
        <v>0</v>
      </c>
    </row>
    <row r="326" spans="4:40" x14ac:dyDescent="0.25">
      <c r="D326" s="80">
        <f t="shared" si="69"/>
        <v>45521</v>
      </c>
      <c r="E326" s="161"/>
      <c r="F326" s="160"/>
      <c r="G326" s="80"/>
      <c r="H326" s="52">
        <f t="shared" ref="H326:H369" si="78">J326*I326</f>
        <v>0</v>
      </c>
      <c r="I326" s="74">
        <f>24+SUMIFS(Listor!$C$22:$C$23,Listor!$B$22:$B$23,Inmatning!D326)</f>
        <v>24</v>
      </c>
      <c r="J326" s="82">
        <f t="shared" si="71"/>
        <v>0</v>
      </c>
      <c r="L326" s="99"/>
      <c r="M326" s="97"/>
      <c r="N326" s="82">
        <f>L326*SUMIFS(Priser!$F$4:$F$15,Priser!$A$4:$A$15,AM326)</f>
        <v>0</v>
      </c>
      <c r="O326" s="82">
        <f t="shared" ref="O326:O369" si="79">AC326+AF326</f>
        <v>0</v>
      </c>
      <c r="Q326" s="82">
        <f t="shared" si="72"/>
        <v>0</v>
      </c>
      <c r="R326" s="82">
        <f t="shared" si="73"/>
        <v>0</v>
      </c>
      <c r="S326" s="82">
        <f t="shared" ref="S326:S369" si="80">L326</f>
        <v>0</v>
      </c>
      <c r="T326" s="82">
        <f t="shared" si="74"/>
        <v>0</v>
      </c>
      <c r="X326" s="82">
        <f t="shared" si="75"/>
        <v>0</v>
      </c>
      <c r="Y326" s="82">
        <f t="shared" si="70"/>
        <v>0</v>
      </c>
      <c r="Z326" s="82">
        <f t="shared" si="76"/>
        <v>0</v>
      </c>
      <c r="AA326" s="82">
        <f t="shared" ref="AA326:AA369" si="81">COUNTIFS(Y326,"&gt;0")+IF(AM326=AM325,AA325,0)</f>
        <v>0</v>
      </c>
      <c r="AB326" s="82">
        <f>IF(AA326&gt;=Priser!$H$5,Priser!$I$5,IF(AA326&gt;=Priser!$H$4,Priser!$I$4))</f>
        <v>0</v>
      </c>
      <c r="AC326" s="82">
        <f>AB326*SUMIFS(Priser!$F$4:$F$15,Priser!$A$4:$A$15,$AM326)*Y326</f>
        <v>0</v>
      </c>
      <c r="AD326" s="82">
        <f t="shared" ref="AD326:AD369" si="82">COUNTIFS(Z326,"&gt;0")+IF(AM326=AM325,AD325,0)</f>
        <v>0</v>
      </c>
      <c r="AE326" s="82">
        <f>IF(AD326&gt;=Priser!$J$5,Priser!$K$5,IF(AD326&gt;=Priser!$J$4,Priser!$K$4))</f>
        <v>0</v>
      </c>
      <c r="AF326" s="82">
        <f>AE326*SUMIFS(Priser!$F$4:$F$15,Priser!$A$4:$A$15,$AM326)*Z326</f>
        <v>0</v>
      </c>
      <c r="AH326" s="52"/>
      <c r="AJ326" s="82">
        <f>IF(Inmatning!F326="",Inmatning!E326,0)/IF(Inmatning!$F$2=Listor!$B$5,I326,1)</f>
        <v>0</v>
      </c>
      <c r="AK326" s="82">
        <f>Inmatning!F326/IF(Inmatning!$F$2=Listor!$B$5,I326,1)</f>
        <v>0</v>
      </c>
      <c r="AM326" s="74">
        <f t="shared" si="77"/>
        <v>8</v>
      </c>
      <c r="AN326" s="82">
        <f>Indata!$B$8</f>
        <v>0</v>
      </c>
    </row>
    <row r="327" spans="4:40" x14ac:dyDescent="0.25">
      <c r="D327" s="80">
        <f t="shared" ref="D327:D368" si="83">D326+1</f>
        <v>45522</v>
      </c>
      <c r="E327" s="161"/>
      <c r="F327" s="160"/>
      <c r="G327" s="80"/>
      <c r="H327" s="52">
        <f t="shared" si="78"/>
        <v>0</v>
      </c>
      <c r="I327" s="74">
        <f>24+SUMIFS(Listor!$C$22:$C$23,Listor!$B$22:$B$23,Inmatning!D327)</f>
        <v>24</v>
      </c>
      <c r="J327" s="82">
        <f t="shared" si="71"/>
        <v>0</v>
      </c>
      <c r="L327" s="99"/>
      <c r="M327" s="97"/>
      <c r="N327" s="82">
        <f>L327*SUMIFS(Priser!$F$4:$F$15,Priser!$A$4:$A$15,AM327)</f>
        <v>0</v>
      </c>
      <c r="O327" s="82">
        <f t="shared" si="79"/>
        <v>0</v>
      </c>
      <c r="Q327" s="82">
        <f t="shared" si="72"/>
        <v>0</v>
      </c>
      <c r="R327" s="82">
        <f t="shared" si="73"/>
        <v>0</v>
      </c>
      <c r="S327" s="82">
        <f t="shared" si="80"/>
        <v>0</v>
      </c>
      <c r="T327" s="82">
        <f t="shared" si="74"/>
        <v>0</v>
      </c>
      <c r="X327" s="82">
        <f t="shared" si="75"/>
        <v>0</v>
      </c>
      <c r="Y327" s="82">
        <f t="shared" si="70"/>
        <v>0</v>
      </c>
      <c r="Z327" s="82">
        <f t="shared" si="76"/>
        <v>0</v>
      </c>
      <c r="AA327" s="82">
        <f t="shared" si="81"/>
        <v>0</v>
      </c>
      <c r="AB327" s="82">
        <f>IF(AA327&gt;=Priser!$H$5,Priser!$I$5,IF(AA327&gt;=Priser!$H$4,Priser!$I$4))</f>
        <v>0</v>
      </c>
      <c r="AC327" s="82">
        <f>AB327*SUMIFS(Priser!$F$4:$F$15,Priser!$A$4:$A$15,$AM327)*Y327</f>
        <v>0</v>
      </c>
      <c r="AD327" s="82">
        <f t="shared" si="82"/>
        <v>0</v>
      </c>
      <c r="AE327" s="82">
        <f>IF(AD327&gt;=Priser!$J$5,Priser!$K$5,IF(AD327&gt;=Priser!$J$4,Priser!$K$4))</f>
        <v>0</v>
      </c>
      <c r="AF327" s="82">
        <f>AE327*SUMIFS(Priser!$F$4:$F$15,Priser!$A$4:$A$15,$AM327)*Z327</f>
        <v>0</v>
      </c>
      <c r="AH327" s="52"/>
      <c r="AJ327" s="82">
        <f>IF(Inmatning!F327="",Inmatning!E327,0)/IF(Inmatning!$F$2=Listor!$B$5,I327,1)</f>
        <v>0</v>
      </c>
      <c r="AK327" s="82">
        <f>Inmatning!F327/IF(Inmatning!$F$2=Listor!$B$5,I327,1)</f>
        <v>0</v>
      </c>
      <c r="AM327" s="74">
        <f t="shared" si="77"/>
        <v>8</v>
      </c>
      <c r="AN327" s="82">
        <f>Indata!$B$8</f>
        <v>0</v>
      </c>
    </row>
    <row r="328" spans="4:40" x14ac:dyDescent="0.25">
      <c r="D328" s="80">
        <f t="shared" si="83"/>
        <v>45523</v>
      </c>
      <c r="E328" s="161"/>
      <c r="F328" s="160"/>
      <c r="G328" s="80"/>
      <c r="H328" s="52">
        <f t="shared" si="78"/>
        <v>0</v>
      </c>
      <c r="I328" s="74">
        <f>24+SUMIFS(Listor!$C$22:$C$23,Listor!$B$22:$B$23,Inmatning!D328)</f>
        <v>24</v>
      </c>
      <c r="J328" s="82">
        <f t="shared" si="71"/>
        <v>0</v>
      </c>
      <c r="L328" s="99"/>
      <c r="M328" s="97"/>
      <c r="N328" s="82">
        <f>L328*SUMIFS(Priser!$F$4:$F$15,Priser!$A$4:$A$15,AM328)</f>
        <v>0</v>
      </c>
      <c r="O328" s="82">
        <f t="shared" si="79"/>
        <v>0</v>
      </c>
      <c r="Q328" s="82">
        <f t="shared" si="72"/>
        <v>0</v>
      </c>
      <c r="R328" s="82">
        <f t="shared" si="73"/>
        <v>0</v>
      </c>
      <c r="S328" s="82">
        <f t="shared" si="80"/>
        <v>0</v>
      </c>
      <c r="T328" s="82">
        <f t="shared" si="74"/>
        <v>0</v>
      </c>
      <c r="X328" s="82">
        <f t="shared" si="75"/>
        <v>0</v>
      </c>
      <c r="Y328" s="82">
        <f t="shared" si="70"/>
        <v>0</v>
      </c>
      <c r="Z328" s="82">
        <f t="shared" si="76"/>
        <v>0</v>
      </c>
      <c r="AA328" s="82">
        <f t="shared" si="81"/>
        <v>0</v>
      </c>
      <c r="AB328" s="82">
        <f>IF(AA328&gt;=Priser!$H$5,Priser!$I$5,IF(AA328&gt;=Priser!$H$4,Priser!$I$4))</f>
        <v>0</v>
      </c>
      <c r="AC328" s="82">
        <f>AB328*SUMIFS(Priser!$F$4:$F$15,Priser!$A$4:$A$15,$AM328)*Y328</f>
        <v>0</v>
      </c>
      <c r="AD328" s="82">
        <f t="shared" si="82"/>
        <v>0</v>
      </c>
      <c r="AE328" s="82">
        <f>IF(AD328&gt;=Priser!$J$5,Priser!$K$5,IF(AD328&gt;=Priser!$J$4,Priser!$K$4))</f>
        <v>0</v>
      </c>
      <c r="AF328" s="82">
        <f>AE328*SUMIFS(Priser!$F$4:$F$15,Priser!$A$4:$A$15,$AM328)*Z328</f>
        <v>0</v>
      </c>
      <c r="AH328" s="52"/>
      <c r="AJ328" s="82">
        <f>IF(Inmatning!F328="",Inmatning!E328,0)/IF(Inmatning!$F$2=Listor!$B$5,I328,1)</f>
        <v>0</v>
      </c>
      <c r="AK328" s="82">
        <f>Inmatning!F328/IF(Inmatning!$F$2=Listor!$B$5,I328,1)</f>
        <v>0</v>
      </c>
      <c r="AM328" s="74">
        <f t="shared" si="77"/>
        <v>8</v>
      </c>
      <c r="AN328" s="82">
        <f>Indata!$B$8</f>
        <v>0</v>
      </c>
    </row>
    <row r="329" spans="4:40" x14ac:dyDescent="0.25">
      <c r="D329" s="80">
        <f t="shared" si="83"/>
        <v>45524</v>
      </c>
      <c r="E329" s="161"/>
      <c r="F329" s="160"/>
      <c r="G329" s="80"/>
      <c r="H329" s="52">
        <f t="shared" si="78"/>
        <v>0</v>
      </c>
      <c r="I329" s="74">
        <f>24+SUMIFS(Listor!$C$22:$C$23,Listor!$B$22:$B$23,Inmatning!D329)</f>
        <v>24</v>
      </c>
      <c r="J329" s="82">
        <f t="shared" si="71"/>
        <v>0</v>
      </c>
      <c r="L329" s="99"/>
      <c r="M329" s="97"/>
      <c r="N329" s="82">
        <f>L329*SUMIFS(Priser!$F$4:$F$15,Priser!$A$4:$A$15,AM329)</f>
        <v>0</v>
      </c>
      <c r="O329" s="82">
        <f t="shared" si="79"/>
        <v>0</v>
      </c>
      <c r="Q329" s="82">
        <f t="shared" si="72"/>
        <v>0</v>
      </c>
      <c r="R329" s="82">
        <f t="shared" si="73"/>
        <v>0</v>
      </c>
      <c r="S329" s="82">
        <f t="shared" si="80"/>
        <v>0</v>
      </c>
      <c r="T329" s="82">
        <f t="shared" si="74"/>
        <v>0</v>
      </c>
      <c r="X329" s="82">
        <f t="shared" si="75"/>
        <v>0</v>
      </c>
      <c r="Y329" s="82">
        <f t="shared" si="70"/>
        <v>0</v>
      </c>
      <c r="Z329" s="82">
        <f t="shared" si="76"/>
        <v>0</v>
      </c>
      <c r="AA329" s="82">
        <f t="shared" si="81"/>
        <v>0</v>
      </c>
      <c r="AB329" s="82">
        <f>IF(AA329&gt;=Priser!$H$5,Priser!$I$5,IF(AA329&gt;=Priser!$H$4,Priser!$I$4))</f>
        <v>0</v>
      </c>
      <c r="AC329" s="82">
        <f>AB329*SUMIFS(Priser!$F$4:$F$15,Priser!$A$4:$A$15,$AM329)*Y329</f>
        <v>0</v>
      </c>
      <c r="AD329" s="82">
        <f t="shared" si="82"/>
        <v>0</v>
      </c>
      <c r="AE329" s="82">
        <f>IF(AD329&gt;=Priser!$J$5,Priser!$K$5,IF(AD329&gt;=Priser!$J$4,Priser!$K$4))</f>
        <v>0</v>
      </c>
      <c r="AF329" s="82">
        <f>AE329*SUMIFS(Priser!$F$4:$F$15,Priser!$A$4:$A$15,$AM329)*Z329</f>
        <v>0</v>
      </c>
      <c r="AH329" s="52"/>
      <c r="AJ329" s="82">
        <f>IF(Inmatning!F329="",Inmatning!E329,0)/IF(Inmatning!$F$2=Listor!$B$5,I329,1)</f>
        <v>0</v>
      </c>
      <c r="AK329" s="82">
        <f>Inmatning!F329/IF(Inmatning!$F$2=Listor!$B$5,I329,1)</f>
        <v>0</v>
      </c>
      <c r="AM329" s="74">
        <f t="shared" si="77"/>
        <v>8</v>
      </c>
      <c r="AN329" s="82">
        <f>Indata!$B$8</f>
        <v>0</v>
      </c>
    </row>
    <row r="330" spans="4:40" x14ac:dyDescent="0.25">
      <c r="D330" s="80">
        <f t="shared" si="83"/>
        <v>45525</v>
      </c>
      <c r="E330" s="161"/>
      <c r="F330" s="160"/>
      <c r="G330" s="80"/>
      <c r="H330" s="52">
        <f t="shared" si="78"/>
        <v>0</v>
      </c>
      <c r="I330" s="74">
        <f>24+SUMIFS(Listor!$C$22:$C$23,Listor!$B$22:$B$23,Inmatning!D330)</f>
        <v>24</v>
      </c>
      <c r="J330" s="82">
        <f t="shared" si="71"/>
        <v>0</v>
      </c>
      <c r="L330" s="99"/>
      <c r="M330" s="97"/>
      <c r="N330" s="82">
        <f>L330*SUMIFS(Priser!$F$4:$F$15,Priser!$A$4:$A$15,AM330)</f>
        <v>0</v>
      </c>
      <c r="O330" s="82">
        <f t="shared" si="79"/>
        <v>0</v>
      </c>
      <c r="Q330" s="82">
        <f t="shared" si="72"/>
        <v>0</v>
      </c>
      <c r="R330" s="82">
        <f t="shared" si="73"/>
        <v>0</v>
      </c>
      <c r="S330" s="82">
        <f t="shared" si="80"/>
        <v>0</v>
      </c>
      <c r="T330" s="82">
        <f t="shared" si="74"/>
        <v>0</v>
      </c>
      <c r="X330" s="82">
        <f t="shared" si="75"/>
        <v>0</v>
      </c>
      <c r="Y330" s="82">
        <f t="shared" si="70"/>
        <v>0</v>
      </c>
      <c r="Z330" s="82">
        <f t="shared" si="76"/>
        <v>0</v>
      </c>
      <c r="AA330" s="82">
        <f t="shared" si="81"/>
        <v>0</v>
      </c>
      <c r="AB330" s="82">
        <f>IF(AA330&gt;=Priser!$H$5,Priser!$I$5,IF(AA330&gt;=Priser!$H$4,Priser!$I$4))</f>
        <v>0</v>
      </c>
      <c r="AC330" s="82">
        <f>AB330*SUMIFS(Priser!$F$4:$F$15,Priser!$A$4:$A$15,$AM330)*Y330</f>
        <v>0</v>
      </c>
      <c r="AD330" s="82">
        <f t="shared" si="82"/>
        <v>0</v>
      </c>
      <c r="AE330" s="82">
        <f>IF(AD330&gt;=Priser!$J$5,Priser!$K$5,IF(AD330&gt;=Priser!$J$4,Priser!$K$4))</f>
        <v>0</v>
      </c>
      <c r="AF330" s="82">
        <f>AE330*SUMIFS(Priser!$F$4:$F$15,Priser!$A$4:$A$15,$AM330)*Z330</f>
        <v>0</v>
      </c>
      <c r="AH330" s="52"/>
      <c r="AJ330" s="82">
        <f>IF(Inmatning!F330="",Inmatning!E330,0)/IF(Inmatning!$F$2=Listor!$B$5,I330,1)</f>
        <v>0</v>
      </c>
      <c r="AK330" s="82">
        <f>Inmatning!F330/IF(Inmatning!$F$2=Listor!$B$5,I330,1)</f>
        <v>0</v>
      </c>
      <c r="AM330" s="74">
        <f t="shared" si="77"/>
        <v>8</v>
      </c>
      <c r="AN330" s="82">
        <f>Indata!$B$8</f>
        <v>0</v>
      </c>
    </row>
    <row r="331" spans="4:40" x14ac:dyDescent="0.25">
      <c r="D331" s="80">
        <f t="shared" si="83"/>
        <v>45526</v>
      </c>
      <c r="E331" s="161"/>
      <c r="F331" s="160"/>
      <c r="G331" s="80"/>
      <c r="H331" s="52">
        <f t="shared" si="78"/>
        <v>0</v>
      </c>
      <c r="I331" s="74">
        <f>24+SUMIFS(Listor!$C$22:$C$23,Listor!$B$22:$B$23,Inmatning!D331)</f>
        <v>24</v>
      </c>
      <c r="J331" s="82">
        <f t="shared" si="71"/>
        <v>0</v>
      </c>
      <c r="L331" s="99"/>
      <c r="M331" s="97"/>
      <c r="N331" s="82">
        <f>L331*SUMIFS(Priser!$F$4:$F$15,Priser!$A$4:$A$15,AM331)</f>
        <v>0</v>
      </c>
      <c r="O331" s="82">
        <f t="shared" si="79"/>
        <v>0</v>
      </c>
      <c r="Q331" s="82">
        <f t="shared" si="72"/>
        <v>0</v>
      </c>
      <c r="R331" s="82">
        <f t="shared" si="73"/>
        <v>0</v>
      </c>
      <c r="S331" s="82">
        <f t="shared" si="80"/>
        <v>0</v>
      </c>
      <c r="T331" s="82">
        <f t="shared" si="74"/>
        <v>0</v>
      </c>
      <c r="X331" s="82">
        <f t="shared" si="75"/>
        <v>0</v>
      </c>
      <c r="Y331" s="82">
        <f t="shared" si="70"/>
        <v>0</v>
      </c>
      <c r="Z331" s="82">
        <f t="shared" si="76"/>
        <v>0</v>
      </c>
      <c r="AA331" s="82">
        <f t="shared" si="81"/>
        <v>0</v>
      </c>
      <c r="AB331" s="82">
        <f>IF(AA331&gt;=Priser!$H$5,Priser!$I$5,IF(AA331&gt;=Priser!$H$4,Priser!$I$4))</f>
        <v>0</v>
      </c>
      <c r="AC331" s="82">
        <f>AB331*SUMIFS(Priser!$F$4:$F$15,Priser!$A$4:$A$15,$AM331)*Y331</f>
        <v>0</v>
      </c>
      <c r="AD331" s="82">
        <f t="shared" si="82"/>
        <v>0</v>
      </c>
      <c r="AE331" s="82">
        <f>IF(AD331&gt;=Priser!$J$5,Priser!$K$5,IF(AD331&gt;=Priser!$J$4,Priser!$K$4))</f>
        <v>0</v>
      </c>
      <c r="AF331" s="82">
        <f>AE331*SUMIFS(Priser!$F$4:$F$15,Priser!$A$4:$A$15,$AM331)*Z331</f>
        <v>0</v>
      </c>
      <c r="AH331" s="52"/>
      <c r="AJ331" s="82">
        <f>IF(Inmatning!F331="",Inmatning!E331,0)/IF(Inmatning!$F$2=Listor!$B$5,I331,1)</f>
        <v>0</v>
      </c>
      <c r="AK331" s="82">
        <f>Inmatning!F331/IF(Inmatning!$F$2=Listor!$B$5,I331,1)</f>
        <v>0</v>
      </c>
      <c r="AM331" s="74">
        <f t="shared" si="77"/>
        <v>8</v>
      </c>
      <c r="AN331" s="82">
        <f>Indata!$B$8</f>
        <v>0</v>
      </c>
    </row>
    <row r="332" spans="4:40" x14ac:dyDescent="0.25">
      <c r="D332" s="80">
        <f t="shared" si="83"/>
        <v>45527</v>
      </c>
      <c r="E332" s="161"/>
      <c r="F332" s="160"/>
      <c r="G332" s="80"/>
      <c r="H332" s="52">
        <f t="shared" si="78"/>
        <v>0</v>
      </c>
      <c r="I332" s="74">
        <f>24+SUMIFS(Listor!$C$22:$C$23,Listor!$B$22:$B$23,Inmatning!D332)</f>
        <v>24</v>
      </c>
      <c r="J332" s="82">
        <f t="shared" si="71"/>
        <v>0</v>
      </c>
      <c r="L332" s="99"/>
      <c r="M332" s="97"/>
      <c r="N332" s="82">
        <f>L332*SUMIFS(Priser!$F$4:$F$15,Priser!$A$4:$A$15,AM332)</f>
        <v>0</v>
      </c>
      <c r="O332" s="82">
        <f t="shared" si="79"/>
        <v>0</v>
      </c>
      <c r="Q332" s="82">
        <f t="shared" si="72"/>
        <v>0</v>
      </c>
      <c r="R332" s="82">
        <f t="shared" si="73"/>
        <v>0</v>
      </c>
      <c r="S332" s="82">
        <f t="shared" si="80"/>
        <v>0</v>
      </c>
      <c r="T332" s="82">
        <f t="shared" si="74"/>
        <v>0</v>
      </c>
      <c r="X332" s="82">
        <f t="shared" si="75"/>
        <v>0</v>
      </c>
      <c r="Y332" s="82">
        <f>X332-Z332</f>
        <v>0</v>
      </c>
      <c r="Z332" s="82">
        <f t="shared" si="76"/>
        <v>0</v>
      </c>
      <c r="AA332" s="82">
        <f t="shared" si="81"/>
        <v>0</v>
      </c>
      <c r="AB332" s="82">
        <f>IF(AA332&gt;=Priser!$H$5,Priser!$I$5,IF(AA332&gt;=Priser!$H$4,Priser!$I$4))</f>
        <v>0</v>
      </c>
      <c r="AC332" s="82">
        <f>AB332*SUMIFS(Priser!$F$4:$F$15,Priser!$A$4:$A$15,$AM332)*Y332</f>
        <v>0</v>
      </c>
      <c r="AD332" s="82">
        <f t="shared" si="82"/>
        <v>0</v>
      </c>
      <c r="AE332" s="82">
        <f>IF(AD332&gt;=Priser!$J$5,Priser!$K$5,IF(AD332&gt;=Priser!$J$4,Priser!$K$4))</f>
        <v>0</v>
      </c>
      <c r="AF332" s="82">
        <f>AE332*SUMIFS(Priser!$F$4:$F$15,Priser!$A$4:$A$15,$AM332)*Z332</f>
        <v>0</v>
      </c>
      <c r="AH332" s="52"/>
      <c r="AJ332" s="82">
        <f>IF(Inmatning!F332="",Inmatning!E332,0)/IF(Inmatning!$F$2=Listor!$B$5,I332,1)</f>
        <v>0</v>
      </c>
      <c r="AK332" s="82">
        <f>Inmatning!F332/IF(Inmatning!$F$2=Listor!$B$5,I332,1)</f>
        <v>0</v>
      </c>
      <c r="AM332" s="74">
        <f t="shared" si="77"/>
        <v>8</v>
      </c>
      <c r="AN332" s="82">
        <f>Indata!$B$8</f>
        <v>0</v>
      </c>
    </row>
    <row r="333" spans="4:40" x14ac:dyDescent="0.25">
      <c r="D333" s="80">
        <f t="shared" si="83"/>
        <v>45528</v>
      </c>
      <c r="E333" s="161"/>
      <c r="F333" s="160"/>
      <c r="G333" s="80"/>
      <c r="H333" s="52">
        <f t="shared" si="78"/>
        <v>0</v>
      </c>
      <c r="I333" s="74">
        <f>24+SUMIFS(Listor!$C$22:$C$23,Listor!$B$22:$B$23,Inmatning!D333)</f>
        <v>24</v>
      </c>
      <c r="J333" s="82">
        <f t="shared" si="71"/>
        <v>0</v>
      </c>
      <c r="L333" s="99"/>
      <c r="M333" s="97"/>
      <c r="N333" s="82">
        <f>L333*SUMIFS(Priser!$F$4:$F$15,Priser!$A$4:$A$15,AM333)</f>
        <v>0</v>
      </c>
      <c r="O333" s="82">
        <f t="shared" si="79"/>
        <v>0</v>
      </c>
      <c r="Q333" s="82">
        <f t="shared" si="72"/>
        <v>0</v>
      </c>
      <c r="R333" s="82">
        <f t="shared" si="73"/>
        <v>0</v>
      </c>
      <c r="S333" s="82">
        <f t="shared" si="80"/>
        <v>0</v>
      </c>
      <c r="T333" s="82">
        <f t="shared" si="74"/>
        <v>0</v>
      </c>
      <c r="X333" s="82">
        <f t="shared" si="75"/>
        <v>0</v>
      </c>
      <c r="Y333" s="82">
        <f t="shared" si="70"/>
        <v>0</v>
      </c>
      <c r="Z333" s="82">
        <f t="shared" si="76"/>
        <v>0</v>
      </c>
      <c r="AA333" s="82">
        <f t="shared" si="81"/>
        <v>0</v>
      </c>
      <c r="AB333" s="82">
        <f>IF(AA333&gt;=Priser!$H$5,Priser!$I$5,IF(AA333&gt;=Priser!$H$4,Priser!$I$4))</f>
        <v>0</v>
      </c>
      <c r="AC333" s="82">
        <f>AB333*SUMIFS(Priser!$F$4:$F$15,Priser!$A$4:$A$15,$AM333)*Y333</f>
        <v>0</v>
      </c>
      <c r="AD333" s="82">
        <f t="shared" si="82"/>
        <v>0</v>
      </c>
      <c r="AE333" s="82">
        <f>IF(AD333&gt;=Priser!$J$5,Priser!$K$5,IF(AD333&gt;=Priser!$J$4,Priser!$K$4))</f>
        <v>0</v>
      </c>
      <c r="AF333" s="82">
        <f>AE333*SUMIFS(Priser!$F$4:$F$15,Priser!$A$4:$A$15,$AM333)*Z333</f>
        <v>0</v>
      </c>
      <c r="AH333" s="52"/>
      <c r="AJ333" s="82">
        <f>IF(Inmatning!F333="",Inmatning!E333,0)/IF(Inmatning!$F$2=Listor!$B$5,I333,1)</f>
        <v>0</v>
      </c>
      <c r="AK333" s="82">
        <f>Inmatning!F333/IF(Inmatning!$F$2=Listor!$B$5,I333,1)</f>
        <v>0</v>
      </c>
      <c r="AM333" s="74">
        <f t="shared" si="77"/>
        <v>8</v>
      </c>
      <c r="AN333" s="82">
        <f>Indata!$B$8</f>
        <v>0</v>
      </c>
    </row>
    <row r="334" spans="4:40" x14ac:dyDescent="0.25">
      <c r="D334" s="80">
        <f t="shared" si="83"/>
        <v>45529</v>
      </c>
      <c r="E334" s="161"/>
      <c r="F334" s="160"/>
      <c r="G334" s="80"/>
      <c r="H334" s="52">
        <f t="shared" si="78"/>
        <v>0</v>
      </c>
      <c r="I334" s="74">
        <f>24+SUMIFS(Listor!$C$22:$C$23,Listor!$B$22:$B$23,Inmatning!D334)</f>
        <v>24</v>
      </c>
      <c r="J334" s="82">
        <f t="shared" si="71"/>
        <v>0</v>
      </c>
      <c r="L334" s="99"/>
      <c r="M334" s="97"/>
      <c r="N334" s="82">
        <f>L334*SUMIFS(Priser!$F$4:$F$15,Priser!$A$4:$A$15,AM334)</f>
        <v>0</v>
      </c>
      <c r="O334" s="82">
        <f t="shared" si="79"/>
        <v>0</v>
      </c>
      <c r="Q334" s="82">
        <f t="shared" si="72"/>
        <v>0</v>
      </c>
      <c r="R334" s="82">
        <f t="shared" si="73"/>
        <v>0</v>
      </c>
      <c r="S334" s="82">
        <f t="shared" si="80"/>
        <v>0</v>
      </c>
      <c r="T334" s="82">
        <f t="shared" si="74"/>
        <v>0</v>
      </c>
      <c r="X334" s="82">
        <f t="shared" si="75"/>
        <v>0</v>
      </c>
      <c r="Y334" s="82">
        <f t="shared" si="70"/>
        <v>0</v>
      </c>
      <c r="Z334" s="82">
        <f t="shared" si="76"/>
        <v>0</v>
      </c>
      <c r="AA334" s="82">
        <f t="shared" si="81"/>
        <v>0</v>
      </c>
      <c r="AB334" s="82">
        <f>IF(AA334&gt;=Priser!$H$5,Priser!$I$5,IF(AA334&gt;=Priser!$H$4,Priser!$I$4))</f>
        <v>0</v>
      </c>
      <c r="AC334" s="82">
        <f>AB334*SUMIFS(Priser!$F$4:$F$15,Priser!$A$4:$A$15,$AM334)*Y334</f>
        <v>0</v>
      </c>
      <c r="AD334" s="82">
        <f t="shared" si="82"/>
        <v>0</v>
      </c>
      <c r="AE334" s="82">
        <f>IF(AD334&gt;=Priser!$J$5,Priser!$K$5,IF(AD334&gt;=Priser!$J$4,Priser!$K$4))</f>
        <v>0</v>
      </c>
      <c r="AF334" s="82">
        <f>AE334*SUMIFS(Priser!$F$4:$F$15,Priser!$A$4:$A$15,$AM334)*Z334</f>
        <v>0</v>
      </c>
      <c r="AH334" s="52"/>
      <c r="AJ334" s="82">
        <f>IF(Inmatning!F334="",Inmatning!E334,0)/IF(Inmatning!$F$2=Listor!$B$5,I334,1)</f>
        <v>0</v>
      </c>
      <c r="AK334" s="82">
        <f>Inmatning!F334/IF(Inmatning!$F$2=Listor!$B$5,I334,1)</f>
        <v>0</v>
      </c>
      <c r="AM334" s="74">
        <f t="shared" si="77"/>
        <v>8</v>
      </c>
      <c r="AN334" s="82">
        <f>Indata!$B$8</f>
        <v>0</v>
      </c>
    </row>
    <row r="335" spans="4:40" x14ac:dyDescent="0.25">
      <c r="D335" s="80">
        <f t="shared" si="83"/>
        <v>45530</v>
      </c>
      <c r="E335" s="161"/>
      <c r="F335" s="160"/>
      <c r="G335" s="80"/>
      <c r="H335" s="52">
        <f t="shared" si="78"/>
        <v>0</v>
      </c>
      <c r="I335" s="74">
        <f>24+SUMIFS(Listor!$C$22:$C$23,Listor!$B$22:$B$23,Inmatning!D335)</f>
        <v>24</v>
      </c>
      <c r="J335" s="82">
        <f t="shared" si="71"/>
        <v>0</v>
      </c>
      <c r="L335" s="99"/>
      <c r="M335" s="97"/>
      <c r="N335" s="82">
        <f>L335*SUMIFS(Priser!$F$4:$F$15,Priser!$A$4:$A$15,AM335)</f>
        <v>0</v>
      </c>
      <c r="O335" s="82">
        <f t="shared" si="79"/>
        <v>0</v>
      </c>
      <c r="Q335" s="82">
        <f t="shared" si="72"/>
        <v>0</v>
      </c>
      <c r="R335" s="82">
        <f t="shared" si="73"/>
        <v>0</v>
      </c>
      <c r="S335" s="82">
        <f t="shared" si="80"/>
        <v>0</v>
      </c>
      <c r="T335" s="82">
        <f t="shared" si="74"/>
        <v>0</v>
      </c>
      <c r="X335" s="82">
        <f t="shared" si="75"/>
        <v>0</v>
      </c>
      <c r="Y335" s="82">
        <f t="shared" si="70"/>
        <v>0</v>
      </c>
      <c r="Z335" s="82">
        <f t="shared" si="76"/>
        <v>0</v>
      </c>
      <c r="AA335" s="82">
        <f t="shared" si="81"/>
        <v>0</v>
      </c>
      <c r="AB335" s="82">
        <f>IF(AA335&gt;=Priser!$H$5,Priser!$I$5,IF(AA335&gt;=Priser!$H$4,Priser!$I$4))</f>
        <v>0</v>
      </c>
      <c r="AC335" s="82">
        <f>AB335*SUMIFS(Priser!$F$4:$F$15,Priser!$A$4:$A$15,$AM335)*Y335</f>
        <v>0</v>
      </c>
      <c r="AD335" s="82">
        <f t="shared" si="82"/>
        <v>0</v>
      </c>
      <c r="AE335" s="82">
        <f>IF(AD335&gt;=Priser!$J$5,Priser!$K$5,IF(AD335&gt;=Priser!$J$4,Priser!$K$4))</f>
        <v>0</v>
      </c>
      <c r="AF335" s="82">
        <f>AE335*SUMIFS(Priser!$F$4:$F$15,Priser!$A$4:$A$15,$AM335)*Z335</f>
        <v>0</v>
      </c>
      <c r="AH335" s="52"/>
      <c r="AJ335" s="82">
        <f>IF(Inmatning!F335="",Inmatning!E335,0)/IF(Inmatning!$F$2=Listor!$B$5,I335,1)</f>
        <v>0</v>
      </c>
      <c r="AK335" s="82">
        <f>Inmatning!F335/IF(Inmatning!$F$2=Listor!$B$5,I335,1)</f>
        <v>0</v>
      </c>
      <c r="AM335" s="74">
        <f t="shared" si="77"/>
        <v>8</v>
      </c>
      <c r="AN335" s="82">
        <f>Indata!$B$8</f>
        <v>0</v>
      </c>
    </row>
    <row r="336" spans="4:40" x14ac:dyDescent="0.25">
      <c r="D336" s="80">
        <f t="shared" si="83"/>
        <v>45531</v>
      </c>
      <c r="E336" s="161"/>
      <c r="F336" s="160"/>
      <c r="G336" s="80"/>
      <c r="H336" s="52">
        <f t="shared" si="78"/>
        <v>0</v>
      </c>
      <c r="I336" s="74">
        <f>24+SUMIFS(Listor!$C$22:$C$23,Listor!$B$22:$B$23,Inmatning!D336)</f>
        <v>24</v>
      </c>
      <c r="J336" s="82">
        <f t="shared" si="71"/>
        <v>0</v>
      </c>
      <c r="L336" s="99"/>
      <c r="M336" s="97"/>
      <c r="N336" s="82">
        <f>L336*SUMIFS(Priser!$F$4:$F$15,Priser!$A$4:$A$15,AM336)</f>
        <v>0</v>
      </c>
      <c r="O336" s="82">
        <f t="shared" si="79"/>
        <v>0</v>
      </c>
      <c r="Q336" s="82">
        <f t="shared" si="72"/>
        <v>0</v>
      </c>
      <c r="R336" s="82">
        <f t="shared" si="73"/>
        <v>0</v>
      </c>
      <c r="S336" s="82">
        <f t="shared" si="80"/>
        <v>0</v>
      </c>
      <c r="T336" s="82">
        <f t="shared" si="74"/>
        <v>0</v>
      </c>
      <c r="X336" s="82">
        <f t="shared" si="75"/>
        <v>0</v>
      </c>
      <c r="Y336" s="82">
        <f t="shared" si="70"/>
        <v>0</v>
      </c>
      <c r="Z336" s="82">
        <f t="shared" si="76"/>
        <v>0</v>
      </c>
      <c r="AA336" s="82">
        <f t="shared" si="81"/>
        <v>0</v>
      </c>
      <c r="AB336" s="82">
        <f>IF(AA336&gt;=Priser!$H$5,Priser!$I$5,IF(AA336&gt;=Priser!$H$4,Priser!$I$4))</f>
        <v>0</v>
      </c>
      <c r="AC336" s="82">
        <f>AB336*SUMIFS(Priser!$F$4:$F$15,Priser!$A$4:$A$15,$AM336)*Y336</f>
        <v>0</v>
      </c>
      <c r="AD336" s="82">
        <f t="shared" si="82"/>
        <v>0</v>
      </c>
      <c r="AE336" s="82">
        <f>IF(AD336&gt;=Priser!$J$5,Priser!$K$5,IF(AD336&gt;=Priser!$J$4,Priser!$K$4))</f>
        <v>0</v>
      </c>
      <c r="AF336" s="82">
        <f>AE336*SUMIFS(Priser!$F$4:$F$15,Priser!$A$4:$A$15,$AM336)*Z336</f>
        <v>0</v>
      </c>
      <c r="AH336" s="52"/>
      <c r="AJ336" s="82">
        <f>IF(Inmatning!F336="",Inmatning!E336,0)/IF(Inmatning!$F$2=Listor!$B$5,I336,1)</f>
        <v>0</v>
      </c>
      <c r="AK336" s="82">
        <f>Inmatning!F336/IF(Inmatning!$F$2=Listor!$B$5,I336,1)</f>
        <v>0</v>
      </c>
      <c r="AM336" s="74">
        <f t="shared" si="77"/>
        <v>8</v>
      </c>
      <c r="AN336" s="82">
        <f>Indata!$B$8</f>
        <v>0</v>
      </c>
    </row>
    <row r="337" spans="4:40" x14ac:dyDescent="0.25">
      <c r="D337" s="80">
        <f t="shared" si="83"/>
        <v>45532</v>
      </c>
      <c r="E337" s="161"/>
      <c r="F337" s="160"/>
      <c r="G337" s="80"/>
      <c r="H337" s="52">
        <f t="shared" si="78"/>
        <v>0</v>
      </c>
      <c r="I337" s="74">
        <f>24+SUMIFS(Listor!$C$22:$C$23,Listor!$B$22:$B$23,Inmatning!D337)</f>
        <v>24</v>
      </c>
      <c r="J337" s="82">
        <f t="shared" si="71"/>
        <v>0</v>
      </c>
      <c r="L337" s="99"/>
      <c r="M337" s="97"/>
      <c r="N337" s="82">
        <f>L337*SUMIFS(Priser!$F$4:$F$15,Priser!$A$4:$A$15,AM337)</f>
        <v>0</v>
      </c>
      <c r="O337" s="82">
        <f t="shared" si="79"/>
        <v>0</v>
      </c>
      <c r="Q337" s="82">
        <f t="shared" si="72"/>
        <v>0</v>
      </c>
      <c r="R337" s="82">
        <f t="shared" si="73"/>
        <v>0</v>
      </c>
      <c r="S337" s="82">
        <f t="shared" si="80"/>
        <v>0</v>
      </c>
      <c r="T337" s="82">
        <f t="shared" si="74"/>
        <v>0</v>
      </c>
      <c r="X337" s="82">
        <f t="shared" si="75"/>
        <v>0</v>
      </c>
      <c r="Y337" s="82">
        <f t="shared" si="70"/>
        <v>0</v>
      </c>
      <c r="Z337" s="82">
        <f t="shared" si="76"/>
        <v>0</v>
      </c>
      <c r="AA337" s="82">
        <f t="shared" si="81"/>
        <v>0</v>
      </c>
      <c r="AB337" s="82">
        <f>IF(AA337&gt;=Priser!$H$5,Priser!$I$5,IF(AA337&gt;=Priser!$H$4,Priser!$I$4))</f>
        <v>0</v>
      </c>
      <c r="AC337" s="82">
        <f>AB337*SUMIFS(Priser!$F$4:$F$15,Priser!$A$4:$A$15,$AM337)*Y337</f>
        <v>0</v>
      </c>
      <c r="AD337" s="82">
        <f t="shared" si="82"/>
        <v>0</v>
      </c>
      <c r="AE337" s="82">
        <f>IF(AD337&gt;=Priser!$J$5,Priser!$K$5,IF(AD337&gt;=Priser!$J$4,Priser!$K$4))</f>
        <v>0</v>
      </c>
      <c r="AF337" s="82">
        <f>AE337*SUMIFS(Priser!$F$4:$F$15,Priser!$A$4:$A$15,$AM337)*Z337</f>
        <v>0</v>
      </c>
      <c r="AH337" s="52"/>
      <c r="AJ337" s="82">
        <f>IF(Inmatning!F337="",Inmatning!E337,0)/IF(Inmatning!$F$2=Listor!$B$5,I337,1)</f>
        <v>0</v>
      </c>
      <c r="AK337" s="82">
        <f>Inmatning!F337/IF(Inmatning!$F$2=Listor!$B$5,I337,1)</f>
        <v>0</v>
      </c>
      <c r="AM337" s="74">
        <f t="shared" si="77"/>
        <v>8</v>
      </c>
      <c r="AN337" s="82">
        <f>Indata!$B$8</f>
        <v>0</v>
      </c>
    </row>
    <row r="338" spans="4:40" x14ac:dyDescent="0.25">
      <c r="D338" s="80">
        <f t="shared" si="83"/>
        <v>45533</v>
      </c>
      <c r="E338" s="161"/>
      <c r="F338" s="160"/>
      <c r="G338" s="80"/>
      <c r="H338" s="52">
        <f t="shared" si="78"/>
        <v>0</v>
      </c>
      <c r="I338" s="74">
        <f>24+SUMIFS(Listor!$C$22:$C$23,Listor!$B$22:$B$23,Inmatning!D338)</f>
        <v>24</v>
      </c>
      <c r="J338" s="82">
        <f t="shared" si="71"/>
        <v>0</v>
      </c>
      <c r="L338" s="99"/>
      <c r="M338" s="97"/>
      <c r="N338" s="82">
        <f>L338*SUMIFS(Priser!$F$4:$F$15,Priser!$A$4:$A$15,AM338)</f>
        <v>0</v>
      </c>
      <c r="O338" s="82">
        <f t="shared" si="79"/>
        <v>0</v>
      </c>
      <c r="Q338" s="82">
        <f t="shared" si="72"/>
        <v>0</v>
      </c>
      <c r="R338" s="82">
        <f t="shared" si="73"/>
        <v>0</v>
      </c>
      <c r="S338" s="82">
        <f t="shared" si="80"/>
        <v>0</v>
      </c>
      <c r="T338" s="82">
        <f t="shared" si="74"/>
        <v>0</v>
      </c>
      <c r="X338" s="82">
        <f t="shared" si="75"/>
        <v>0</v>
      </c>
      <c r="Y338" s="82">
        <f t="shared" si="70"/>
        <v>0</v>
      </c>
      <c r="Z338" s="82">
        <f t="shared" si="76"/>
        <v>0</v>
      </c>
      <c r="AA338" s="82">
        <f t="shared" si="81"/>
        <v>0</v>
      </c>
      <c r="AB338" s="82">
        <f>IF(AA338&gt;=Priser!$H$5,Priser!$I$5,IF(AA338&gt;=Priser!$H$4,Priser!$I$4))</f>
        <v>0</v>
      </c>
      <c r="AC338" s="82">
        <f>AB338*SUMIFS(Priser!$F$4:$F$15,Priser!$A$4:$A$15,$AM338)*Y338</f>
        <v>0</v>
      </c>
      <c r="AD338" s="82">
        <f t="shared" si="82"/>
        <v>0</v>
      </c>
      <c r="AE338" s="82">
        <f>IF(AD338&gt;=Priser!$J$5,Priser!$K$5,IF(AD338&gt;=Priser!$J$4,Priser!$K$4))</f>
        <v>0</v>
      </c>
      <c r="AF338" s="82">
        <f>AE338*SUMIFS(Priser!$F$4:$F$15,Priser!$A$4:$A$15,$AM338)*Z338</f>
        <v>0</v>
      </c>
      <c r="AH338" s="52"/>
      <c r="AJ338" s="82">
        <f>IF(Inmatning!F338="",Inmatning!E338,0)/IF(Inmatning!$F$2=Listor!$B$5,I338,1)</f>
        <v>0</v>
      </c>
      <c r="AK338" s="82">
        <f>Inmatning!F338/IF(Inmatning!$F$2=Listor!$B$5,I338,1)</f>
        <v>0</v>
      </c>
      <c r="AM338" s="74">
        <f t="shared" si="77"/>
        <v>8</v>
      </c>
      <c r="AN338" s="82">
        <f>Indata!$B$8</f>
        <v>0</v>
      </c>
    </row>
    <row r="339" spans="4:40" x14ac:dyDescent="0.25">
      <c r="D339" s="80">
        <f t="shared" si="83"/>
        <v>45534</v>
      </c>
      <c r="E339" s="161"/>
      <c r="F339" s="160"/>
      <c r="G339" s="80"/>
      <c r="H339" s="52">
        <f t="shared" si="78"/>
        <v>0</v>
      </c>
      <c r="I339" s="74">
        <f>24+SUMIFS(Listor!$C$22:$C$23,Listor!$B$22:$B$23,Inmatning!D339)</f>
        <v>24</v>
      </c>
      <c r="J339" s="82">
        <f t="shared" si="71"/>
        <v>0</v>
      </c>
      <c r="L339" s="99"/>
      <c r="M339" s="97"/>
      <c r="N339" s="82">
        <f>L339*SUMIFS(Priser!$F$4:$F$15,Priser!$A$4:$A$15,AM339)</f>
        <v>0</v>
      </c>
      <c r="O339" s="82">
        <f t="shared" si="79"/>
        <v>0</v>
      </c>
      <c r="Q339" s="82">
        <f t="shared" si="72"/>
        <v>0</v>
      </c>
      <c r="R339" s="82">
        <f t="shared" si="73"/>
        <v>0</v>
      </c>
      <c r="S339" s="82">
        <f t="shared" si="80"/>
        <v>0</v>
      </c>
      <c r="T339" s="82">
        <f t="shared" si="74"/>
        <v>0</v>
      </c>
      <c r="X339" s="82">
        <f t="shared" si="75"/>
        <v>0</v>
      </c>
      <c r="Y339" s="82">
        <f t="shared" si="70"/>
        <v>0</v>
      </c>
      <c r="Z339" s="82">
        <f t="shared" si="76"/>
        <v>0</v>
      </c>
      <c r="AA339" s="82">
        <f t="shared" si="81"/>
        <v>0</v>
      </c>
      <c r="AB339" s="82">
        <f>IF(AA339&gt;=Priser!$H$5,Priser!$I$5,IF(AA339&gt;=Priser!$H$4,Priser!$I$4))</f>
        <v>0</v>
      </c>
      <c r="AC339" s="82">
        <f>AB339*SUMIFS(Priser!$F$4:$F$15,Priser!$A$4:$A$15,$AM339)*Y339</f>
        <v>0</v>
      </c>
      <c r="AD339" s="82">
        <f t="shared" si="82"/>
        <v>0</v>
      </c>
      <c r="AE339" s="82">
        <f>IF(AD339&gt;=Priser!$J$5,Priser!$K$5,IF(AD339&gt;=Priser!$J$4,Priser!$K$4))</f>
        <v>0</v>
      </c>
      <c r="AF339" s="82">
        <f>AE339*SUMIFS(Priser!$F$4:$F$15,Priser!$A$4:$A$15,$AM339)*Z339</f>
        <v>0</v>
      </c>
      <c r="AH339" s="52"/>
      <c r="AJ339" s="82">
        <f>IF(Inmatning!F339="",Inmatning!E339,0)/IF(Inmatning!$F$2=Listor!$B$5,I339,1)</f>
        <v>0</v>
      </c>
      <c r="AK339" s="82">
        <f>Inmatning!F339/IF(Inmatning!$F$2=Listor!$B$5,I339,1)</f>
        <v>0</v>
      </c>
      <c r="AM339" s="74">
        <f t="shared" si="77"/>
        <v>8</v>
      </c>
      <c r="AN339" s="82">
        <f>Indata!$B$8</f>
        <v>0</v>
      </c>
    </row>
    <row r="340" spans="4:40" x14ac:dyDescent="0.25">
      <c r="D340" s="80">
        <f t="shared" si="83"/>
        <v>45535</v>
      </c>
      <c r="E340" s="161"/>
      <c r="F340" s="160"/>
      <c r="G340" s="80"/>
      <c r="H340" s="52">
        <f t="shared" si="78"/>
        <v>0</v>
      </c>
      <c r="I340" s="74">
        <f>24+SUMIFS(Listor!$C$22:$C$23,Listor!$B$22:$B$23,Inmatning!D340)</f>
        <v>24</v>
      </c>
      <c r="J340" s="82">
        <f t="shared" si="71"/>
        <v>0</v>
      </c>
      <c r="L340" s="99"/>
      <c r="M340" s="97"/>
      <c r="N340" s="82">
        <f>L340*SUMIFS(Priser!$F$4:$F$15,Priser!$A$4:$A$15,AM340)</f>
        <v>0</v>
      </c>
      <c r="O340" s="82">
        <f t="shared" si="79"/>
        <v>0</v>
      </c>
      <c r="Q340" s="82">
        <f t="shared" si="72"/>
        <v>0</v>
      </c>
      <c r="R340" s="82">
        <f t="shared" si="73"/>
        <v>0</v>
      </c>
      <c r="S340" s="82">
        <f t="shared" si="80"/>
        <v>0</v>
      </c>
      <c r="T340" s="82">
        <f t="shared" si="74"/>
        <v>0</v>
      </c>
      <c r="X340" s="82">
        <f t="shared" si="75"/>
        <v>0</v>
      </c>
      <c r="Y340" s="82">
        <f t="shared" si="70"/>
        <v>0</v>
      </c>
      <c r="Z340" s="82">
        <f t="shared" si="76"/>
        <v>0</v>
      </c>
      <c r="AA340" s="82">
        <f t="shared" si="81"/>
        <v>0</v>
      </c>
      <c r="AB340" s="82">
        <f>IF(AA340&gt;=Priser!$H$5,Priser!$I$5,IF(AA340&gt;=Priser!$H$4,Priser!$I$4))</f>
        <v>0</v>
      </c>
      <c r="AC340" s="82">
        <f>AB340*SUMIFS(Priser!$F$4:$F$15,Priser!$A$4:$A$15,$AM340)*Y340</f>
        <v>0</v>
      </c>
      <c r="AD340" s="82">
        <f t="shared" si="82"/>
        <v>0</v>
      </c>
      <c r="AE340" s="82">
        <f>IF(AD340&gt;=Priser!$J$5,Priser!$K$5,IF(AD340&gt;=Priser!$J$4,Priser!$K$4))</f>
        <v>0</v>
      </c>
      <c r="AF340" s="82">
        <f>AE340*SUMIFS(Priser!$F$4:$F$15,Priser!$A$4:$A$15,$AM340)*Z340</f>
        <v>0</v>
      </c>
      <c r="AH340" s="52"/>
      <c r="AJ340" s="82">
        <f>IF(Inmatning!F340="",Inmatning!E340,0)/IF(Inmatning!$F$2=Listor!$B$5,I340,1)</f>
        <v>0</v>
      </c>
      <c r="AK340" s="82">
        <f>Inmatning!F340/IF(Inmatning!$F$2=Listor!$B$5,I340,1)</f>
        <v>0</v>
      </c>
      <c r="AM340" s="74">
        <f t="shared" si="77"/>
        <v>8</v>
      </c>
      <c r="AN340" s="82">
        <f>Indata!$B$8</f>
        <v>0</v>
      </c>
    </row>
    <row r="341" spans="4:40" x14ac:dyDescent="0.25">
      <c r="D341" s="80">
        <f t="shared" si="83"/>
        <v>45536</v>
      </c>
      <c r="E341" s="161"/>
      <c r="F341" s="160"/>
      <c r="G341" s="80"/>
      <c r="H341" s="52">
        <f t="shared" si="78"/>
        <v>0</v>
      </c>
      <c r="I341" s="74">
        <f>24+SUMIFS(Listor!$C$22:$C$23,Listor!$B$22:$B$23,Inmatning!D341)</f>
        <v>24</v>
      </c>
      <c r="J341" s="82">
        <f t="shared" si="71"/>
        <v>0</v>
      </c>
      <c r="L341" s="99"/>
      <c r="M341" s="97"/>
      <c r="N341" s="82">
        <f>L341*SUMIFS(Priser!$F$4:$F$15,Priser!$A$4:$A$15,AM341)</f>
        <v>0</v>
      </c>
      <c r="O341" s="82">
        <f t="shared" si="79"/>
        <v>0</v>
      </c>
      <c r="Q341" s="82">
        <f t="shared" si="72"/>
        <v>0</v>
      </c>
      <c r="R341" s="82">
        <f t="shared" si="73"/>
        <v>0</v>
      </c>
      <c r="S341" s="82">
        <f t="shared" si="80"/>
        <v>0</v>
      </c>
      <c r="T341" s="82">
        <f t="shared" si="74"/>
        <v>0</v>
      </c>
      <c r="X341" s="82">
        <f t="shared" si="75"/>
        <v>0</v>
      </c>
      <c r="Y341" s="82">
        <f t="shared" si="70"/>
        <v>0</v>
      </c>
      <c r="Z341" s="82">
        <f t="shared" si="76"/>
        <v>0</v>
      </c>
      <c r="AA341" s="82">
        <f t="shared" si="81"/>
        <v>0</v>
      </c>
      <c r="AB341" s="82">
        <f>IF(AA341&gt;=Priser!$H$5,Priser!$I$5,IF(AA341&gt;=Priser!$H$4,Priser!$I$4))</f>
        <v>0</v>
      </c>
      <c r="AC341" s="82">
        <f>AB341*SUMIFS(Priser!$F$4:$F$15,Priser!$A$4:$A$15,$AM341)*Y341</f>
        <v>0</v>
      </c>
      <c r="AD341" s="82">
        <f t="shared" si="82"/>
        <v>0</v>
      </c>
      <c r="AE341" s="82">
        <f>IF(AD341&gt;=Priser!$J$5,Priser!$K$5,IF(AD341&gt;=Priser!$J$4,Priser!$K$4))</f>
        <v>0</v>
      </c>
      <c r="AF341" s="82">
        <f>AE341*SUMIFS(Priser!$F$4:$F$15,Priser!$A$4:$A$15,$AM341)*Z341</f>
        <v>0</v>
      </c>
      <c r="AH341" s="52"/>
      <c r="AJ341" s="82">
        <f>IF(Inmatning!F341="",Inmatning!E341,0)/IF(Inmatning!$F$2=Listor!$B$5,I341,1)</f>
        <v>0</v>
      </c>
      <c r="AK341" s="82">
        <f>Inmatning!F341/IF(Inmatning!$F$2=Listor!$B$5,I341,1)</f>
        <v>0</v>
      </c>
      <c r="AM341" s="74">
        <f t="shared" si="77"/>
        <v>9</v>
      </c>
      <c r="AN341" s="82">
        <f>Indata!$B$8</f>
        <v>0</v>
      </c>
    </row>
    <row r="342" spans="4:40" x14ac:dyDescent="0.25">
      <c r="D342" s="80">
        <f t="shared" si="83"/>
        <v>45537</v>
      </c>
      <c r="E342" s="161"/>
      <c r="F342" s="160"/>
      <c r="G342" s="80"/>
      <c r="H342" s="52">
        <f t="shared" si="78"/>
        <v>0</v>
      </c>
      <c r="I342" s="74">
        <f>24+SUMIFS(Listor!$C$22:$C$23,Listor!$B$22:$B$23,Inmatning!D342)</f>
        <v>24</v>
      </c>
      <c r="J342" s="82">
        <f t="shared" si="71"/>
        <v>0</v>
      </c>
      <c r="L342" s="99"/>
      <c r="M342" s="97"/>
      <c r="N342" s="82">
        <f>L342*SUMIFS(Priser!$F$4:$F$15,Priser!$A$4:$A$15,AM342)</f>
        <v>0</v>
      </c>
      <c r="O342" s="82">
        <f t="shared" si="79"/>
        <v>0</v>
      </c>
      <c r="Q342" s="82">
        <f t="shared" si="72"/>
        <v>0</v>
      </c>
      <c r="R342" s="82">
        <f t="shared" si="73"/>
        <v>0</v>
      </c>
      <c r="S342" s="82">
        <f t="shared" si="80"/>
        <v>0</v>
      </c>
      <c r="T342" s="82">
        <f t="shared" si="74"/>
        <v>0</v>
      </c>
      <c r="X342" s="82">
        <f t="shared" si="75"/>
        <v>0</v>
      </c>
      <c r="Y342" s="82">
        <f t="shared" si="70"/>
        <v>0</v>
      </c>
      <c r="Z342" s="82">
        <f t="shared" si="76"/>
        <v>0</v>
      </c>
      <c r="AA342" s="82">
        <f t="shared" si="81"/>
        <v>0</v>
      </c>
      <c r="AB342" s="82">
        <f>IF(AA342&gt;=Priser!$H$5,Priser!$I$5,IF(AA342&gt;=Priser!$H$4,Priser!$I$4))</f>
        <v>0</v>
      </c>
      <c r="AC342" s="82">
        <f>AB342*SUMIFS(Priser!$F$4:$F$15,Priser!$A$4:$A$15,$AM342)*Y342</f>
        <v>0</v>
      </c>
      <c r="AD342" s="82">
        <f t="shared" si="82"/>
        <v>0</v>
      </c>
      <c r="AE342" s="82">
        <f>IF(AD342&gt;=Priser!$J$5,Priser!$K$5,IF(AD342&gt;=Priser!$J$4,Priser!$K$4))</f>
        <v>0</v>
      </c>
      <c r="AF342" s="82">
        <f>AE342*SUMIFS(Priser!$F$4:$F$15,Priser!$A$4:$A$15,$AM342)*Z342</f>
        <v>0</v>
      </c>
      <c r="AH342" s="52"/>
      <c r="AJ342" s="82">
        <f>IF(Inmatning!F342="",Inmatning!E342,0)/IF(Inmatning!$F$2=Listor!$B$5,I342,1)</f>
        <v>0</v>
      </c>
      <c r="AK342" s="82">
        <f>Inmatning!F342/IF(Inmatning!$F$2=Listor!$B$5,I342,1)</f>
        <v>0</v>
      </c>
      <c r="AM342" s="74">
        <f t="shared" si="77"/>
        <v>9</v>
      </c>
      <c r="AN342" s="82">
        <f>Indata!$B$8</f>
        <v>0</v>
      </c>
    </row>
    <row r="343" spans="4:40" x14ac:dyDescent="0.25">
      <c r="D343" s="80">
        <f t="shared" si="83"/>
        <v>45538</v>
      </c>
      <c r="E343" s="161"/>
      <c r="F343" s="160"/>
      <c r="G343" s="80"/>
      <c r="H343" s="52">
        <f t="shared" si="78"/>
        <v>0</v>
      </c>
      <c r="I343" s="74">
        <f>24+SUMIFS(Listor!$C$22:$C$23,Listor!$B$22:$B$23,Inmatning!D343)</f>
        <v>24</v>
      </c>
      <c r="J343" s="82">
        <f t="shared" si="71"/>
        <v>0</v>
      </c>
      <c r="L343" s="99"/>
      <c r="M343" s="97"/>
      <c r="N343" s="82">
        <f>L343*SUMIFS(Priser!$F$4:$F$15,Priser!$A$4:$A$15,AM343)</f>
        <v>0</v>
      </c>
      <c r="O343" s="82">
        <f t="shared" si="79"/>
        <v>0</v>
      </c>
      <c r="Q343" s="82">
        <f t="shared" si="72"/>
        <v>0</v>
      </c>
      <c r="R343" s="82">
        <f t="shared" si="73"/>
        <v>0</v>
      </c>
      <c r="S343" s="82">
        <f t="shared" si="80"/>
        <v>0</v>
      </c>
      <c r="T343" s="82">
        <f t="shared" si="74"/>
        <v>0</v>
      </c>
      <c r="X343" s="82">
        <f t="shared" si="75"/>
        <v>0</v>
      </c>
      <c r="Y343" s="82">
        <f t="shared" si="70"/>
        <v>0</v>
      </c>
      <c r="Z343" s="82">
        <f t="shared" si="76"/>
        <v>0</v>
      </c>
      <c r="AA343" s="82">
        <f t="shared" si="81"/>
        <v>0</v>
      </c>
      <c r="AB343" s="82">
        <f>IF(AA343&gt;=Priser!$H$5,Priser!$I$5,IF(AA343&gt;=Priser!$H$4,Priser!$I$4))</f>
        <v>0</v>
      </c>
      <c r="AC343" s="82">
        <f>AB343*SUMIFS(Priser!$F$4:$F$15,Priser!$A$4:$A$15,$AM343)*Y343</f>
        <v>0</v>
      </c>
      <c r="AD343" s="82">
        <f t="shared" si="82"/>
        <v>0</v>
      </c>
      <c r="AE343" s="82">
        <f>IF(AD343&gt;=Priser!$J$5,Priser!$K$5,IF(AD343&gt;=Priser!$J$4,Priser!$K$4))</f>
        <v>0</v>
      </c>
      <c r="AF343" s="82">
        <f>AE343*SUMIFS(Priser!$F$4:$F$15,Priser!$A$4:$A$15,$AM343)*Z343</f>
        <v>0</v>
      </c>
      <c r="AH343" s="52"/>
      <c r="AJ343" s="82">
        <f>IF(Inmatning!F343="",Inmatning!E343,0)/IF(Inmatning!$F$2=Listor!$B$5,I343,1)</f>
        <v>0</v>
      </c>
      <c r="AK343" s="82">
        <f>Inmatning!F343/IF(Inmatning!$F$2=Listor!$B$5,I343,1)</f>
        <v>0</v>
      </c>
      <c r="AM343" s="74">
        <f t="shared" si="77"/>
        <v>9</v>
      </c>
      <c r="AN343" s="82">
        <f>Indata!$B$8</f>
        <v>0</v>
      </c>
    </row>
    <row r="344" spans="4:40" x14ac:dyDescent="0.25">
      <c r="D344" s="80">
        <f t="shared" si="83"/>
        <v>45539</v>
      </c>
      <c r="E344" s="161"/>
      <c r="F344" s="160"/>
      <c r="G344" s="80"/>
      <c r="H344" s="52">
        <f t="shared" si="78"/>
        <v>0</v>
      </c>
      <c r="I344" s="74">
        <f>24+SUMIFS(Listor!$C$22:$C$23,Listor!$B$22:$B$23,Inmatning!D344)</f>
        <v>24</v>
      </c>
      <c r="J344" s="82">
        <f t="shared" si="71"/>
        <v>0</v>
      </c>
      <c r="L344" s="99"/>
      <c r="M344" s="97"/>
      <c r="N344" s="82">
        <f>L344*SUMIFS(Priser!$F$4:$F$15,Priser!$A$4:$A$15,AM344)</f>
        <v>0</v>
      </c>
      <c r="O344" s="82">
        <f t="shared" si="79"/>
        <v>0</v>
      </c>
      <c r="Q344" s="82">
        <f t="shared" si="72"/>
        <v>0</v>
      </c>
      <c r="R344" s="82">
        <f t="shared" si="73"/>
        <v>0</v>
      </c>
      <c r="S344" s="82">
        <f t="shared" si="80"/>
        <v>0</v>
      </c>
      <c r="T344" s="82">
        <f t="shared" si="74"/>
        <v>0</v>
      </c>
      <c r="X344" s="82">
        <f t="shared" si="75"/>
        <v>0</v>
      </c>
      <c r="Y344" s="82">
        <f t="shared" si="70"/>
        <v>0</v>
      </c>
      <c r="Z344" s="82">
        <f t="shared" si="76"/>
        <v>0</v>
      </c>
      <c r="AA344" s="82">
        <f t="shared" si="81"/>
        <v>0</v>
      </c>
      <c r="AB344" s="82">
        <f>IF(AA344&gt;=Priser!$H$5,Priser!$I$5,IF(AA344&gt;=Priser!$H$4,Priser!$I$4))</f>
        <v>0</v>
      </c>
      <c r="AC344" s="82">
        <f>AB344*SUMIFS(Priser!$F$4:$F$15,Priser!$A$4:$A$15,$AM344)*Y344</f>
        <v>0</v>
      </c>
      <c r="AD344" s="82">
        <f t="shared" si="82"/>
        <v>0</v>
      </c>
      <c r="AE344" s="82">
        <f>IF(AD344&gt;=Priser!$J$5,Priser!$K$5,IF(AD344&gt;=Priser!$J$4,Priser!$K$4))</f>
        <v>0</v>
      </c>
      <c r="AF344" s="82">
        <f>AE344*SUMIFS(Priser!$F$4:$F$15,Priser!$A$4:$A$15,$AM344)*Z344</f>
        <v>0</v>
      </c>
      <c r="AH344" s="52"/>
      <c r="AJ344" s="82">
        <f>IF(Inmatning!F344="",Inmatning!E344,0)/IF(Inmatning!$F$2=Listor!$B$5,I344,1)</f>
        <v>0</v>
      </c>
      <c r="AK344" s="82">
        <f>Inmatning!F344/IF(Inmatning!$F$2=Listor!$B$5,I344,1)</f>
        <v>0</v>
      </c>
      <c r="AM344" s="74">
        <f t="shared" si="77"/>
        <v>9</v>
      </c>
      <c r="AN344" s="82">
        <f>Indata!$B$8</f>
        <v>0</v>
      </c>
    </row>
    <row r="345" spans="4:40" x14ac:dyDescent="0.25">
      <c r="D345" s="80">
        <f t="shared" si="83"/>
        <v>45540</v>
      </c>
      <c r="E345" s="161"/>
      <c r="F345" s="160"/>
      <c r="G345" s="80"/>
      <c r="H345" s="52">
        <f t="shared" si="78"/>
        <v>0</v>
      </c>
      <c r="I345" s="74">
        <f>24+SUMIFS(Listor!$C$22:$C$23,Listor!$B$22:$B$23,Inmatning!D345)</f>
        <v>24</v>
      </c>
      <c r="J345" s="82">
        <f t="shared" si="71"/>
        <v>0</v>
      </c>
      <c r="L345" s="99"/>
      <c r="M345" s="97"/>
      <c r="N345" s="82">
        <f>L345*SUMIFS(Priser!$F$4:$F$15,Priser!$A$4:$A$15,AM345)</f>
        <v>0</v>
      </c>
      <c r="O345" s="82">
        <f t="shared" si="79"/>
        <v>0</v>
      </c>
      <c r="Q345" s="82">
        <f t="shared" si="72"/>
        <v>0</v>
      </c>
      <c r="R345" s="82">
        <f t="shared" si="73"/>
        <v>0</v>
      </c>
      <c r="S345" s="82">
        <f t="shared" si="80"/>
        <v>0</v>
      </c>
      <c r="T345" s="82">
        <f t="shared" si="74"/>
        <v>0</v>
      </c>
      <c r="X345" s="82">
        <f t="shared" si="75"/>
        <v>0</v>
      </c>
      <c r="Y345" s="82">
        <f t="shared" ref="Y345:Y369" si="84">X345-Z345</f>
        <v>0</v>
      </c>
      <c r="Z345" s="82">
        <f t="shared" si="76"/>
        <v>0</v>
      </c>
      <c r="AA345" s="82">
        <f t="shared" si="81"/>
        <v>0</v>
      </c>
      <c r="AB345" s="82">
        <f>IF(AA345&gt;=Priser!$H$5,Priser!$I$5,IF(AA345&gt;=Priser!$H$4,Priser!$I$4))</f>
        <v>0</v>
      </c>
      <c r="AC345" s="82">
        <f>AB345*SUMIFS(Priser!$F$4:$F$15,Priser!$A$4:$A$15,$AM345)*Y345</f>
        <v>0</v>
      </c>
      <c r="AD345" s="82">
        <f t="shared" si="82"/>
        <v>0</v>
      </c>
      <c r="AE345" s="82">
        <f>IF(AD345&gt;=Priser!$J$5,Priser!$K$5,IF(AD345&gt;=Priser!$J$4,Priser!$K$4))</f>
        <v>0</v>
      </c>
      <c r="AF345" s="82">
        <f>AE345*SUMIFS(Priser!$F$4:$F$15,Priser!$A$4:$A$15,$AM345)*Z345</f>
        <v>0</v>
      </c>
      <c r="AH345" s="52"/>
      <c r="AJ345" s="82">
        <f>IF(Inmatning!F345="",Inmatning!E345,0)/IF(Inmatning!$F$2=Listor!$B$5,I345,1)</f>
        <v>0</v>
      </c>
      <c r="AK345" s="82">
        <f>Inmatning!F345/IF(Inmatning!$F$2=Listor!$B$5,I345,1)</f>
        <v>0</v>
      </c>
      <c r="AM345" s="74">
        <f t="shared" si="77"/>
        <v>9</v>
      </c>
      <c r="AN345" s="82">
        <f>Indata!$B$8</f>
        <v>0</v>
      </c>
    </row>
    <row r="346" spans="4:40" x14ac:dyDescent="0.25">
      <c r="D346" s="80">
        <f t="shared" si="83"/>
        <v>45541</v>
      </c>
      <c r="E346" s="161"/>
      <c r="F346" s="160"/>
      <c r="G346" s="80"/>
      <c r="H346" s="52">
        <f t="shared" si="78"/>
        <v>0</v>
      </c>
      <c r="I346" s="74">
        <f>24+SUMIFS(Listor!$C$22:$C$23,Listor!$B$22:$B$23,Inmatning!D346)</f>
        <v>24</v>
      </c>
      <c r="J346" s="82">
        <f t="shared" si="71"/>
        <v>0</v>
      </c>
      <c r="L346" s="99"/>
      <c r="M346" s="97"/>
      <c r="N346" s="82">
        <f>L346*SUMIFS(Priser!$F$4:$F$15,Priser!$A$4:$A$15,AM346)</f>
        <v>0</v>
      </c>
      <c r="O346" s="82">
        <f t="shared" si="79"/>
        <v>0</v>
      </c>
      <c r="Q346" s="82">
        <f t="shared" si="72"/>
        <v>0</v>
      </c>
      <c r="R346" s="82">
        <f t="shared" si="73"/>
        <v>0</v>
      </c>
      <c r="S346" s="82">
        <f t="shared" si="80"/>
        <v>0</v>
      </c>
      <c r="T346" s="82">
        <f t="shared" si="74"/>
        <v>0</v>
      </c>
      <c r="X346" s="82">
        <f t="shared" si="75"/>
        <v>0</v>
      </c>
      <c r="Y346" s="82">
        <f t="shared" si="84"/>
        <v>0</v>
      </c>
      <c r="Z346" s="82">
        <f t="shared" si="76"/>
        <v>0</v>
      </c>
      <c r="AA346" s="82">
        <f t="shared" si="81"/>
        <v>0</v>
      </c>
      <c r="AB346" s="82">
        <f>IF(AA346&gt;=Priser!$H$5,Priser!$I$5,IF(AA346&gt;=Priser!$H$4,Priser!$I$4))</f>
        <v>0</v>
      </c>
      <c r="AC346" s="82">
        <f>AB346*SUMIFS(Priser!$F$4:$F$15,Priser!$A$4:$A$15,$AM346)*Y346</f>
        <v>0</v>
      </c>
      <c r="AD346" s="82">
        <f t="shared" si="82"/>
        <v>0</v>
      </c>
      <c r="AE346" s="82">
        <f>IF(AD346&gt;=Priser!$J$5,Priser!$K$5,IF(AD346&gt;=Priser!$J$4,Priser!$K$4))</f>
        <v>0</v>
      </c>
      <c r="AF346" s="82">
        <f>AE346*SUMIFS(Priser!$F$4:$F$15,Priser!$A$4:$A$15,$AM346)*Z346</f>
        <v>0</v>
      </c>
      <c r="AH346" s="52"/>
      <c r="AJ346" s="82">
        <f>IF(Inmatning!F346="",Inmatning!E346,0)/IF(Inmatning!$F$2=Listor!$B$5,I346,1)</f>
        <v>0</v>
      </c>
      <c r="AK346" s="82">
        <f>Inmatning!F346/IF(Inmatning!$F$2=Listor!$B$5,I346,1)</f>
        <v>0</v>
      </c>
      <c r="AM346" s="74">
        <f t="shared" si="77"/>
        <v>9</v>
      </c>
      <c r="AN346" s="82">
        <f>Indata!$B$8</f>
        <v>0</v>
      </c>
    </row>
    <row r="347" spans="4:40" x14ac:dyDescent="0.25">
      <c r="D347" s="80">
        <f t="shared" si="83"/>
        <v>45542</v>
      </c>
      <c r="E347" s="161"/>
      <c r="F347" s="160"/>
      <c r="G347" s="80"/>
      <c r="H347" s="52">
        <f t="shared" si="78"/>
        <v>0</v>
      </c>
      <c r="I347" s="74">
        <f>24+SUMIFS(Listor!$C$22:$C$23,Listor!$B$22:$B$23,Inmatning!D347)</f>
        <v>24</v>
      </c>
      <c r="J347" s="82">
        <f t="shared" si="71"/>
        <v>0</v>
      </c>
      <c r="L347" s="99"/>
      <c r="M347" s="97"/>
      <c r="N347" s="82">
        <f>L347*SUMIFS(Priser!$F$4:$F$15,Priser!$A$4:$A$15,AM347)</f>
        <v>0</v>
      </c>
      <c r="O347" s="82">
        <f t="shared" si="79"/>
        <v>0</v>
      </c>
      <c r="Q347" s="82">
        <f t="shared" si="72"/>
        <v>0</v>
      </c>
      <c r="R347" s="82">
        <f t="shared" si="73"/>
        <v>0</v>
      </c>
      <c r="S347" s="82">
        <f t="shared" si="80"/>
        <v>0</v>
      </c>
      <c r="T347" s="82">
        <f t="shared" si="74"/>
        <v>0</v>
      </c>
      <c r="X347" s="82">
        <f t="shared" si="75"/>
        <v>0</v>
      </c>
      <c r="Y347" s="82">
        <f t="shared" si="84"/>
        <v>0</v>
      </c>
      <c r="Z347" s="82">
        <f t="shared" si="76"/>
        <v>0</v>
      </c>
      <c r="AA347" s="82">
        <f t="shared" si="81"/>
        <v>0</v>
      </c>
      <c r="AB347" s="82">
        <f>IF(AA347&gt;=Priser!$H$5,Priser!$I$5,IF(AA347&gt;=Priser!$H$4,Priser!$I$4))</f>
        <v>0</v>
      </c>
      <c r="AC347" s="82">
        <f>AB347*SUMIFS(Priser!$F$4:$F$15,Priser!$A$4:$A$15,$AM347)*Y347</f>
        <v>0</v>
      </c>
      <c r="AD347" s="82">
        <f t="shared" si="82"/>
        <v>0</v>
      </c>
      <c r="AE347" s="82">
        <f>IF(AD347&gt;=Priser!$J$5,Priser!$K$5,IF(AD347&gt;=Priser!$J$4,Priser!$K$4))</f>
        <v>0</v>
      </c>
      <c r="AF347" s="82">
        <f>AE347*SUMIFS(Priser!$F$4:$F$15,Priser!$A$4:$A$15,$AM347)*Z347</f>
        <v>0</v>
      </c>
      <c r="AH347" s="52"/>
      <c r="AJ347" s="82">
        <f>IF(Inmatning!F347="",Inmatning!E347,0)/IF(Inmatning!$F$2=Listor!$B$5,I347,1)</f>
        <v>0</v>
      </c>
      <c r="AK347" s="82">
        <f>Inmatning!F347/IF(Inmatning!$F$2=Listor!$B$5,I347,1)</f>
        <v>0</v>
      </c>
      <c r="AM347" s="74">
        <f t="shared" si="77"/>
        <v>9</v>
      </c>
      <c r="AN347" s="82">
        <f>Indata!$B$8</f>
        <v>0</v>
      </c>
    </row>
    <row r="348" spans="4:40" x14ac:dyDescent="0.25">
      <c r="D348" s="80">
        <f t="shared" si="83"/>
        <v>45543</v>
      </c>
      <c r="E348" s="161"/>
      <c r="F348" s="160"/>
      <c r="G348" s="80"/>
      <c r="H348" s="52">
        <f t="shared" si="78"/>
        <v>0</v>
      </c>
      <c r="I348" s="74">
        <f>24+SUMIFS(Listor!$C$22:$C$23,Listor!$B$22:$B$23,Inmatning!D348)</f>
        <v>24</v>
      </c>
      <c r="J348" s="82">
        <f t="shared" si="71"/>
        <v>0</v>
      </c>
      <c r="L348" s="99"/>
      <c r="M348" s="97"/>
      <c r="N348" s="82">
        <f>L348*SUMIFS(Priser!$F$4:$F$15,Priser!$A$4:$A$15,AM348)</f>
        <v>0</v>
      </c>
      <c r="O348" s="82">
        <f t="shared" si="79"/>
        <v>0</v>
      </c>
      <c r="Q348" s="82">
        <f t="shared" si="72"/>
        <v>0</v>
      </c>
      <c r="R348" s="82">
        <f t="shared" si="73"/>
        <v>0</v>
      </c>
      <c r="S348" s="82">
        <f t="shared" si="80"/>
        <v>0</v>
      </c>
      <c r="T348" s="82">
        <f t="shared" si="74"/>
        <v>0</v>
      </c>
      <c r="X348" s="82">
        <f t="shared" si="75"/>
        <v>0</v>
      </c>
      <c r="Y348" s="82">
        <f t="shared" si="84"/>
        <v>0</v>
      </c>
      <c r="Z348" s="82">
        <f t="shared" si="76"/>
        <v>0</v>
      </c>
      <c r="AA348" s="82">
        <f t="shared" si="81"/>
        <v>0</v>
      </c>
      <c r="AB348" s="82">
        <f>IF(AA348&gt;=Priser!$H$5,Priser!$I$5,IF(AA348&gt;=Priser!$H$4,Priser!$I$4))</f>
        <v>0</v>
      </c>
      <c r="AC348" s="82">
        <f>AB348*SUMIFS(Priser!$F$4:$F$15,Priser!$A$4:$A$15,$AM348)*Y348</f>
        <v>0</v>
      </c>
      <c r="AD348" s="82">
        <f t="shared" si="82"/>
        <v>0</v>
      </c>
      <c r="AE348" s="82">
        <f>IF(AD348&gt;=Priser!$J$5,Priser!$K$5,IF(AD348&gt;=Priser!$J$4,Priser!$K$4))</f>
        <v>0</v>
      </c>
      <c r="AF348" s="82">
        <f>AE348*SUMIFS(Priser!$F$4:$F$15,Priser!$A$4:$A$15,$AM348)*Z348</f>
        <v>0</v>
      </c>
      <c r="AH348" s="52"/>
      <c r="AJ348" s="82">
        <f>IF(Inmatning!F348="",Inmatning!E348,0)/IF(Inmatning!$F$2=Listor!$B$5,I348,1)</f>
        <v>0</v>
      </c>
      <c r="AK348" s="82">
        <f>Inmatning!F348/IF(Inmatning!$F$2=Listor!$B$5,I348,1)</f>
        <v>0</v>
      </c>
      <c r="AM348" s="74">
        <f t="shared" si="77"/>
        <v>9</v>
      </c>
      <c r="AN348" s="82">
        <f>Indata!$B$8</f>
        <v>0</v>
      </c>
    </row>
    <row r="349" spans="4:40" x14ac:dyDescent="0.25">
      <c r="D349" s="80">
        <f t="shared" si="83"/>
        <v>45544</v>
      </c>
      <c r="E349" s="161"/>
      <c r="F349" s="160"/>
      <c r="G349" s="80"/>
      <c r="H349" s="52">
        <f t="shared" si="78"/>
        <v>0</v>
      </c>
      <c r="I349" s="74">
        <f>24+SUMIFS(Listor!$C$22:$C$23,Listor!$B$22:$B$23,Inmatning!D349)</f>
        <v>24</v>
      </c>
      <c r="J349" s="82">
        <f t="shared" si="71"/>
        <v>0</v>
      </c>
      <c r="L349" s="99"/>
      <c r="M349" s="97"/>
      <c r="N349" s="82">
        <f>L349*SUMIFS(Priser!$F$4:$F$15,Priser!$A$4:$A$15,AM349)</f>
        <v>0</v>
      </c>
      <c r="O349" s="82">
        <f t="shared" si="79"/>
        <v>0</v>
      </c>
      <c r="Q349" s="82">
        <f t="shared" si="72"/>
        <v>0</v>
      </c>
      <c r="R349" s="82">
        <f t="shared" si="73"/>
        <v>0</v>
      </c>
      <c r="S349" s="82">
        <f t="shared" si="80"/>
        <v>0</v>
      </c>
      <c r="T349" s="82">
        <f t="shared" si="74"/>
        <v>0</v>
      </c>
      <c r="X349" s="82">
        <f t="shared" si="75"/>
        <v>0</v>
      </c>
      <c r="Y349" s="82">
        <f t="shared" si="84"/>
        <v>0</v>
      </c>
      <c r="Z349" s="82">
        <f t="shared" si="76"/>
        <v>0</v>
      </c>
      <c r="AA349" s="82">
        <f t="shared" si="81"/>
        <v>0</v>
      </c>
      <c r="AB349" s="82">
        <f>IF(AA349&gt;=Priser!$H$5,Priser!$I$5,IF(AA349&gt;=Priser!$H$4,Priser!$I$4))</f>
        <v>0</v>
      </c>
      <c r="AC349" s="82">
        <f>AB349*SUMIFS(Priser!$F$4:$F$15,Priser!$A$4:$A$15,$AM349)*Y349</f>
        <v>0</v>
      </c>
      <c r="AD349" s="82">
        <f t="shared" si="82"/>
        <v>0</v>
      </c>
      <c r="AE349" s="82">
        <f>IF(AD349&gt;=Priser!$J$5,Priser!$K$5,IF(AD349&gt;=Priser!$J$4,Priser!$K$4))</f>
        <v>0</v>
      </c>
      <c r="AF349" s="82">
        <f>AE349*SUMIFS(Priser!$F$4:$F$15,Priser!$A$4:$A$15,$AM349)*Z349</f>
        <v>0</v>
      </c>
      <c r="AH349" s="52"/>
      <c r="AJ349" s="82">
        <f>IF(Inmatning!F349="",Inmatning!E349,0)/IF(Inmatning!$F$2=Listor!$B$5,I349,1)</f>
        <v>0</v>
      </c>
      <c r="AK349" s="82">
        <f>Inmatning!F349/IF(Inmatning!$F$2=Listor!$B$5,I349,1)</f>
        <v>0</v>
      </c>
      <c r="AM349" s="74">
        <f t="shared" si="77"/>
        <v>9</v>
      </c>
      <c r="AN349" s="82">
        <f>Indata!$B$8</f>
        <v>0</v>
      </c>
    </row>
    <row r="350" spans="4:40" x14ac:dyDescent="0.25">
      <c r="D350" s="80">
        <f t="shared" si="83"/>
        <v>45545</v>
      </c>
      <c r="E350" s="161"/>
      <c r="F350" s="160"/>
      <c r="G350" s="80"/>
      <c r="H350" s="52">
        <f t="shared" si="78"/>
        <v>0</v>
      </c>
      <c r="I350" s="74">
        <f>24+SUMIFS(Listor!$C$22:$C$23,Listor!$B$22:$B$23,Inmatning!D350)</f>
        <v>24</v>
      </c>
      <c r="J350" s="82">
        <f t="shared" si="71"/>
        <v>0</v>
      </c>
      <c r="L350" s="99"/>
      <c r="M350" s="97"/>
      <c r="N350" s="82">
        <f>L350*SUMIFS(Priser!$F$4:$F$15,Priser!$A$4:$A$15,AM350)</f>
        <v>0</v>
      </c>
      <c r="O350" s="82">
        <f t="shared" si="79"/>
        <v>0</v>
      </c>
      <c r="Q350" s="82">
        <f t="shared" si="72"/>
        <v>0</v>
      </c>
      <c r="R350" s="82">
        <f t="shared" si="73"/>
        <v>0</v>
      </c>
      <c r="S350" s="82">
        <f t="shared" si="80"/>
        <v>0</v>
      </c>
      <c r="T350" s="82">
        <f t="shared" si="74"/>
        <v>0</v>
      </c>
      <c r="X350" s="82">
        <f t="shared" si="75"/>
        <v>0</v>
      </c>
      <c r="Y350" s="82">
        <f t="shared" si="84"/>
        <v>0</v>
      </c>
      <c r="Z350" s="82">
        <f t="shared" si="76"/>
        <v>0</v>
      </c>
      <c r="AA350" s="82">
        <f t="shared" si="81"/>
        <v>0</v>
      </c>
      <c r="AB350" s="82">
        <f>IF(AA350&gt;=Priser!$H$5,Priser!$I$5,IF(AA350&gt;=Priser!$H$4,Priser!$I$4))</f>
        <v>0</v>
      </c>
      <c r="AC350" s="82">
        <f>AB350*SUMIFS(Priser!$F$4:$F$15,Priser!$A$4:$A$15,$AM350)*Y350</f>
        <v>0</v>
      </c>
      <c r="AD350" s="82">
        <f t="shared" si="82"/>
        <v>0</v>
      </c>
      <c r="AE350" s="82">
        <f>IF(AD350&gt;=Priser!$J$5,Priser!$K$5,IF(AD350&gt;=Priser!$J$4,Priser!$K$4))</f>
        <v>0</v>
      </c>
      <c r="AF350" s="82">
        <f>AE350*SUMIFS(Priser!$F$4:$F$15,Priser!$A$4:$A$15,$AM350)*Z350</f>
        <v>0</v>
      </c>
      <c r="AH350" s="52"/>
      <c r="AJ350" s="82">
        <f>IF(Inmatning!F350="",Inmatning!E350,0)/IF(Inmatning!$F$2=Listor!$B$5,I350,1)</f>
        <v>0</v>
      </c>
      <c r="AK350" s="82">
        <f>Inmatning!F350/IF(Inmatning!$F$2=Listor!$B$5,I350,1)</f>
        <v>0</v>
      </c>
      <c r="AM350" s="74">
        <f t="shared" si="77"/>
        <v>9</v>
      </c>
      <c r="AN350" s="82">
        <f>Indata!$B$8</f>
        <v>0</v>
      </c>
    </row>
    <row r="351" spans="4:40" x14ac:dyDescent="0.25">
      <c r="D351" s="80">
        <f t="shared" si="83"/>
        <v>45546</v>
      </c>
      <c r="E351" s="161"/>
      <c r="F351" s="160"/>
      <c r="G351" s="80"/>
      <c r="H351" s="52">
        <f t="shared" si="78"/>
        <v>0</v>
      </c>
      <c r="I351" s="74">
        <f>24+SUMIFS(Listor!$C$22:$C$23,Listor!$B$22:$B$23,Inmatning!D351)</f>
        <v>24</v>
      </c>
      <c r="J351" s="82">
        <f t="shared" si="71"/>
        <v>0</v>
      </c>
      <c r="L351" s="99"/>
      <c r="M351" s="97"/>
      <c r="N351" s="82">
        <f>L351*SUMIFS(Priser!$F$4:$F$15,Priser!$A$4:$A$15,AM351)</f>
        <v>0</v>
      </c>
      <c r="O351" s="82">
        <f t="shared" si="79"/>
        <v>0</v>
      </c>
      <c r="Q351" s="82">
        <f t="shared" si="72"/>
        <v>0</v>
      </c>
      <c r="R351" s="82">
        <f t="shared" si="73"/>
        <v>0</v>
      </c>
      <c r="S351" s="82">
        <f t="shared" si="80"/>
        <v>0</v>
      </c>
      <c r="T351" s="82">
        <f t="shared" si="74"/>
        <v>0</v>
      </c>
      <c r="X351" s="82">
        <f t="shared" si="75"/>
        <v>0</v>
      </c>
      <c r="Y351" s="82">
        <f t="shared" si="84"/>
        <v>0</v>
      </c>
      <c r="Z351" s="82">
        <f t="shared" si="76"/>
        <v>0</v>
      </c>
      <c r="AA351" s="82">
        <f t="shared" si="81"/>
        <v>0</v>
      </c>
      <c r="AB351" s="82">
        <f>IF(AA351&gt;=Priser!$H$5,Priser!$I$5,IF(AA351&gt;=Priser!$H$4,Priser!$I$4))</f>
        <v>0</v>
      </c>
      <c r="AC351" s="82">
        <f>AB351*SUMIFS(Priser!$F$4:$F$15,Priser!$A$4:$A$15,$AM351)*Y351</f>
        <v>0</v>
      </c>
      <c r="AD351" s="82">
        <f t="shared" si="82"/>
        <v>0</v>
      </c>
      <c r="AE351" s="82">
        <f>IF(AD351&gt;=Priser!$J$5,Priser!$K$5,IF(AD351&gt;=Priser!$J$4,Priser!$K$4))</f>
        <v>0</v>
      </c>
      <c r="AF351" s="82">
        <f>AE351*SUMIFS(Priser!$F$4:$F$15,Priser!$A$4:$A$15,$AM351)*Z351</f>
        <v>0</v>
      </c>
      <c r="AH351" s="52"/>
      <c r="AJ351" s="82">
        <f>IF(Inmatning!F351="",Inmatning!E351,0)/IF(Inmatning!$F$2=Listor!$B$5,I351,1)</f>
        <v>0</v>
      </c>
      <c r="AK351" s="82">
        <f>Inmatning!F351/IF(Inmatning!$F$2=Listor!$B$5,I351,1)</f>
        <v>0</v>
      </c>
      <c r="AM351" s="74">
        <f t="shared" si="77"/>
        <v>9</v>
      </c>
      <c r="AN351" s="82">
        <f>Indata!$B$8</f>
        <v>0</v>
      </c>
    </row>
    <row r="352" spans="4:40" x14ac:dyDescent="0.25">
      <c r="D352" s="80">
        <f t="shared" si="83"/>
        <v>45547</v>
      </c>
      <c r="E352" s="161"/>
      <c r="F352" s="160"/>
      <c r="G352" s="80"/>
      <c r="H352" s="52">
        <f t="shared" si="78"/>
        <v>0</v>
      </c>
      <c r="I352" s="74">
        <f>24+SUMIFS(Listor!$C$22:$C$23,Listor!$B$22:$B$23,Inmatning!D352)</f>
        <v>24</v>
      </c>
      <c r="J352" s="82">
        <f t="shared" si="71"/>
        <v>0</v>
      </c>
      <c r="L352" s="99"/>
      <c r="M352" s="97"/>
      <c r="N352" s="82">
        <f>L352*SUMIFS(Priser!$F$4:$F$15,Priser!$A$4:$A$15,AM352)</f>
        <v>0</v>
      </c>
      <c r="O352" s="82">
        <f t="shared" si="79"/>
        <v>0</v>
      </c>
      <c r="Q352" s="82">
        <f t="shared" si="72"/>
        <v>0</v>
      </c>
      <c r="R352" s="82">
        <f t="shared" si="73"/>
        <v>0</v>
      </c>
      <c r="S352" s="82">
        <f t="shared" si="80"/>
        <v>0</v>
      </c>
      <c r="T352" s="82">
        <f t="shared" si="74"/>
        <v>0</v>
      </c>
      <c r="X352" s="82">
        <f t="shared" si="75"/>
        <v>0</v>
      </c>
      <c r="Y352" s="82">
        <f t="shared" si="84"/>
        <v>0</v>
      </c>
      <c r="Z352" s="82">
        <f t="shared" si="76"/>
        <v>0</v>
      </c>
      <c r="AA352" s="82">
        <f t="shared" si="81"/>
        <v>0</v>
      </c>
      <c r="AB352" s="82">
        <f>IF(AA352&gt;=Priser!$H$5,Priser!$I$5,IF(AA352&gt;=Priser!$H$4,Priser!$I$4))</f>
        <v>0</v>
      </c>
      <c r="AC352" s="82">
        <f>AB352*SUMIFS(Priser!$F$4:$F$15,Priser!$A$4:$A$15,$AM352)*Y352</f>
        <v>0</v>
      </c>
      <c r="AD352" s="82">
        <f t="shared" si="82"/>
        <v>0</v>
      </c>
      <c r="AE352" s="82">
        <f>IF(AD352&gt;=Priser!$J$5,Priser!$K$5,IF(AD352&gt;=Priser!$J$4,Priser!$K$4))</f>
        <v>0</v>
      </c>
      <c r="AF352" s="82">
        <f>AE352*SUMIFS(Priser!$F$4:$F$15,Priser!$A$4:$A$15,$AM352)*Z352</f>
        <v>0</v>
      </c>
      <c r="AH352" s="52"/>
      <c r="AJ352" s="82">
        <f>IF(Inmatning!F352="",Inmatning!E352,0)/IF(Inmatning!$F$2=Listor!$B$5,I352,1)</f>
        <v>0</v>
      </c>
      <c r="AK352" s="82">
        <f>Inmatning!F352/IF(Inmatning!$F$2=Listor!$B$5,I352,1)</f>
        <v>0</v>
      </c>
      <c r="AM352" s="74">
        <f t="shared" si="77"/>
        <v>9</v>
      </c>
      <c r="AN352" s="82">
        <f>Indata!$B$8</f>
        <v>0</v>
      </c>
    </row>
    <row r="353" spans="4:40" x14ac:dyDescent="0.25">
      <c r="D353" s="80">
        <f t="shared" si="83"/>
        <v>45548</v>
      </c>
      <c r="E353" s="161"/>
      <c r="F353" s="160"/>
      <c r="G353" s="80"/>
      <c r="H353" s="52">
        <f t="shared" si="78"/>
        <v>0</v>
      </c>
      <c r="I353" s="74">
        <f>24+SUMIFS(Listor!$C$22:$C$23,Listor!$B$22:$B$23,Inmatning!D353)</f>
        <v>24</v>
      </c>
      <c r="J353" s="82">
        <f t="shared" si="71"/>
        <v>0</v>
      </c>
      <c r="L353" s="99"/>
      <c r="M353" s="97"/>
      <c r="N353" s="82">
        <f>L353*SUMIFS(Priser!$F$4:$F$15,Priser!$A$4:$A$15,AM353)</f>
        <v>0</v>
      </c>
      <c r="O353" s="82">
        <f t="shared" si="79"/>
        <v>0</v>
      </c>
      <c r="Q353" s="82">
        <f t="shared" si="72"/>
        <v>0</v>
      </c>
      <c r="R353" s="82">
        <f t="shared" si="73"/>
        <v>0</v>
      </c>
      <c r="S353" s="82">
        <f t="shared" si="80"/>
        <v>0</v>
      </c>
      <c r="T353" s="82">
        <f t="shared" si="74"/>
        <v>0</v>
      </c>
      <c r="X353" s="82">
        <f t="shared" si="75"/>
        <v>0</v>
      </c>
      <c r="Y353" s="82">
        <f t="shared" si="84"/>
        <v>0</v>
      </c>
      <c r="Z353" s="82">
        <f t="shared" si="76"/>
        <v>0</v>
      </c>
      <c r="AA353" s="82">
        <f t="shared" si="81"/>
        <v>0</v>
      </c>
      <c r="AB353" s="82">
        <f>IF(AA353&gt;=Priser!$H$5,Priser!$I$5,IF(AA353&gt;=Priser!$H$4,Priser!$I$4))</f>
        <v>0</v>
      </c>
      <c r="AC353" s="82">
        <f>AB353*SUMIFS(Priser!$F$4:$F$15,Priser!$A$4:$A$15,$AM353)*Y353</f>
        <v>0</v>
      </c>
      <c r="AD353" s="82">
        <f t="shared" si="82"/>
        <v>0</v>
      </c>
      <c r="AE353" s="82">
        <f>IF(AD353&gt;=Priser!$J$5,Priser!$K$5,IF(AD353&gt;=Priser!$J$4,Priser!$K$4))</f>
        <v>0</v>
      </c>
      <c r="AF353" s="82">
        <f>AE353*SUMIFS(Priser!$F$4:$F$15,Priser!$A$4:$A$15,$AM353)*Z353</f>
        <v>0</v>
      </c>
      <c r="AH353" s="52"/>
      <c r="AJ353" s="82">
        <f>IF(Inmatning!F353="",Inmatning!E353,0)/IF(Inmatning!$F$2=Listor!$B$5,I353,1)</f>
        <v>0</v>
      </c>
      <c r="AK353" s="82">
        <f>Inmatning!F353/IF(Inmatning!$F$2=Listor!$B$5,I353,1)</f>
        <v>0</v>
      </c>
      <c r="AM353" s="74">
        <f t="shared" si="77"/>
        <v>9</v>
      </c>
      <c r="AN353" s="82">
        <f>Indata!$B$8</f>
        <v>0</v>
      </c>
    </row>
    <row r="354" spans="4:40" x14ac:dyDescent="0.25">
      <c r="D354" s="80">
        <f t="shared" si="83"/>
        <v>45549</v>
      </c>
      <c r="E354" s="161"/>
      <c r="F354" s="160"/>
      <c r="G354" s="80"/>
      <c r="H354" s="52">
        <f t="shared" si="78"/>
        <v>0</v>
      </c>
      <c r="I354" s="74">
        <f>24+SUMIFS(Listor!$C$22:$C$23,Listor!$B$22:$B$23,Inmatning!D354)</f>
        <v>24</v>
      </c>
      <c r="J354" s="82">
        <f t="shared" si="71"/>
        <v>0</v>
      </c>
      <c r="L354" s="99"/>
      <c r="M354" s="97"/>
      <c r="N354" s="82">
        <f>L354*SUMIFS(Priser!$F$4:$F$15,Priser!$A$4:$A$15,AM354)</f>
        <v>0</v>
      </c>
      <c r="O354" s="82">
        <f t="shared" si="79"/>
        <v>0</v>
      </c>
      <c r="Q354" s="82">
        <f t="shared" si="72"/>
        <v>0</v>
      </c>
      <c r="R354" s="82">
        <f t="shared" si="73"/>
        <v>0</v>
      </c>
      <c r="S354" s="82">
        <f t="shared" si="80"/>
        <v>0</v>
      </c>
      <c r="T354" s="82">
        <f t="shared" si="74"/>
        <v>0</v>
      </c>
      <c r="X354" s="82">
        <f t="shared" si="75"/>
        <v>0</v>
      </c>
      <c r="Y354" s="82">
        <f t="shared" si="84"/>
        <v>0</v>
      </c>
      <c r="Z354" s="82">
        <f t="shared" si="76"/>
        <v>0</v>
      </c>
      <c r="AA354" s="82">
        <f t="shared" si="81"/>
        <v>0</v>
      </c>
      <c r="AB354" s="82">
        <f>IF(AA354&gt;=Priser!$H$5,Priser!$I$5,IF(AA354&gt;=Priser!$H$4,Priser!$I$4))</f>
        <v>0</v>
      </c>
      <c r="AC354" s="82">
        <f>AB354*SUMIFS(Priser!$F$4:$F$15,Priser!$A$4:$A$15,$AM354)*Y354</f>
        <v>0</v>
      </c>
      <c r="AD354" s="82">
        <f t="shared" si="82"/>
        <v>0</v>
      </c>
      <c r="AE354" s="82">
        <f>IF(AD354&gt;=Priser!$J$5,Priser!$K$5,IF(AD354&gt;=Priser!$J$4,Priser!$K$4))</f>
        <v>0</v>
      </c>
      <c r="AF354" s="82">
        <f>AE354*SUMIFS(Priser!$F$4:$F$15,Priser!$A$4:$A$15,$AM354)*Z354</f>
        <v>0</v>
      </c>
      <c r="AH354" s="52"/>
      <c r="AJ354" s="82">
        <f>IF(Inmatning!F354="",Inmatning!E354,0)/IF(Inmatning!$F$2=Listor!$B$5,I354,1)</f>
        <v>0</v>
      </c>
      <c r="AK354" s="82">
        <f>Inmatning!F354/IF(Inmatning!$F$2=Listor!$B$5,I354,1)</f>
        <v>0</v>
      </c>
      <c r="AM354" s="74">
        <f t="shared" si="77"/>
        <v>9</v>
      </c>
      <c r="AN354" s="82">
        <f>Indata!$B$8</f>
        <v>0</v>
      </c>
    </row>
    <row r="355" spans="4:40" x14ac:dyDescent="0.25">
      <c r="D355" s="80">
        <f t="shared" si="83"/>
        <v>45550</v>
      </c>
      <c r="E355" s="161"/>
      <c r="F355" s="160"/>
      <c r="G355" s="80"/>
      <c r="H355" s="52">
        <f t="shared" si="78"/>
        <v>0</v>
      </c>
      <c r="I355" s="74">
        <f>24+SUMIFS(Listor!$C$22:$C$23,Listor!$B$22:$B$23,Inmatning!D355)</f>
        <v>24</v>
      </c>
      <c r="J355" s="82">
        <f t="shared" si="71"/>
        <v>0</v>
      </c>
      <c r="L355" s="99"/>
      <c r="M355" s="97"/>
      <c r="N355" s="82">
        <f>L355*SUMIFS(Priser!$F$4:$F$15,Priser!$A$4:$A$15,AM355)</f>
        <v>0</v>
      </c>
      <c r="O355" s="82">
        <f t="shared" si="79"/>
        <v>0</v>
      </c>
      <c r="Q355" s="82">
        <f t="shared" si="72"/>
        <v>0</v>
      </c>
      <c r="R355" s="82">
        <f t="shared" si="73"/>
        <v>0</v>
      </c>
      <c r="S355" s="82">
        <f t="shared" si="80"/>
        <v>0</v>
      </c>
      <c r="T355" s="82">
        <f t="shared" si="74"/>
        <v>0</v>
      </c>
      <c r="X355" s="82">
        <f t="shared" si="75"/>
        <v>0</v>
      </c>
      <c r="Y355" s="82">
        <f t="shared" si="84"/>
        <v>0</v>
      </c>
      <c r="Z355" s="82">
        <f t="shared" si="76"/>
        <v>0</v>
      </c>
      <c r="AA355" s="82">
        <f t="shared" si="81"/>
        <v>0</v>
      </c>
      <c r="AB355" s="82">
        <f>IF(AA355&gt;=Priser!$H$5,Priser!$I$5,IF(AA355&gt;=Priser!$H$4,Priser!$I$4))</f>
        <v>0</v>
      </c>
      <c r="AC355" s="82">
        <f>AB355*SUMIFS(Priser!$F$4:$F$15,Priser!$A$4:$A$15,$AM355)*Y355</f>
        <v>0</v>
      </c>
      <c r="AD355" s="82">
        <f t="shared" si="82"/>
        <v>0</v>
      </c>
      <c r="AE355" s="82">
        <f>IF(AD355&gt;=Priser!$J$5,Priser!$K$5,IF(AD355&gt;=Priser!$J$4,Priser!$K$4))</f>
        <v>0</v>
      </c>
      <c r="AF355" s="82">
        <f>AE355*SUMIFS(Priser!$F$4:$F$15,Priser!$A$4:$A$15,$AM355)*Z355</f>
        <v>0</v>
      </c>
      <c r="AH355" s="52"/>
      <c r="AJ355" s="82">
        <f>IF(Inmatning!F355="",Inmatning!E355,0)/IF(Inmatning!$F$2=Listor!$B$5,I355,1)</f>
        <v>0</v>
      </c>
      <c r="AK355" s="82">
        <f>Inmatning!F355/IF(Inmatning!$F$2=Listor!$B$5,I355,1)</f>
        <v>0</v>
      </c>
      <c r="AM355" s="74">
        <f t="shared" si="77"/>
        <v>9</v>
      </c>
      <c r="AN355" s="82">
        <f>Indata!$B$8</f>
        <v>0</v>
      </c>
    </row>
    <row r="356" spans="4:40" x14ac:dyDescent="0.25">
      <c r="D356" s="80">
        <f t="shared" si="83"/>
        <v>45551</v>
      </c>
      <c r="E356" s="161"/>
      <c r="F356" s="160"/>
      <c r="G356" s="80"/>
      <c r="H356" s="52">
        <f t="shared" si="78"/>
        <v>0</v>
      </c>
      <c r="I356" s="74">
        <f>24+SUMIFS(Listor!$C$22:$C$23,Listor!$B$22:$B$23,Inmatning!D356)</f>
        <v>24</v>
      </c>
      <c r="J356" s="82">
        <f t="shared" si="71"/>
        <v>0</v>
      </c>
      <c r="L356" s="99"/>
      <c r="M356" s="97"/>
      <c r="N356" s="82">
        <f>L356*SUMIFS(Priser!$F$4:$F$15,Priser!$A$4:$A$15,AM356)</f>
        <v>0</v>
      </c>
      <c r="O356" s="82">
        <f t="shared" si="79"/>
        <v>0</v>
      </c>
      <c r="Q356" s="82">
        <f t="shared" si="72"/>
        <v>0</v>
      </c>
      <c r="R356" s="82">
        <f t="shared" si="73"/>
        <v>0</v>
      </c>
      <c r="S356" s="82">
        <f t="shared" si="80"/>
        <v>0</v>
      </c>
      <c r="T356" s="82">
        <f t="shared" si="74"/>
        <v>0</v>
      </c>
      <c r="X356" s="82">
        <f t="shared" si="75"/>
        <v>0</v>
      </c>
      <c r="Y356" s="82">
        <f t="shared" si="84"/>
        <v>0</v>
      </c>
      <c r="Z356" s="82">
        <f t="shared" si="76"/>
        <v>0</v>
      </c>
      <c r="AA356" s="82">
        <f t="shared" si="81"/>
        <v>0</v>
      </c>
      <c r="AB356" s="82">
        <f>IF(AA356&gt;=Priser!$H$5,Priser!$I$5,IF(AA356&gt;=Priser!$H$4,Priser!$I$4))</f>
        <v>0</v>
      </c>
      <c r="AC356" s="82">
        <f>AB356*SUMIFS(Priser!$F$4:$F$15,Priser!$A$4:$A$15,$AM356)*Y356</f>
        <v>0</v>
      </c>
      <c r="AD356" s="82">
        <f t="shared" si="82"/>
        <v>0</v>
      </c>
      <c r="AE356" s="82">
        <f>IF(AD356&gt;=Priser!$J$5,Priser!$K$5,IF(AD356&gt;=Priser!$J$4,Priser!$K$4))</f>
        <v>0</v>
      </c>
      <c r="AF356" s="82">
        <f>AE356*SUMIFS(Priser!$F$4:$F$15,Priser!$A$4:$A$15,$AM356)*Z356</f>
        <v>0</v>
      </c>
      <c r="AH356" s="52"/>
      <c r="AJ356" s="82">
        <f>IF(Inmatning!F356="",Inmatning!E356,0)/IF(Inmatning!$F$2=Listor!$B$5,I356,1)</f>
        <v>0</v>
      </c>
      <c r="AK356" s="82">
        <f>Inmatning!F356/IF(Inmatning!$F$2=Listor!$B$5,I356,1)</f>
        <v>0</v>
      </c>
      <c r="AM356" s="74">
        <f t="shared" si="77"/>
        <v>9</v>
      </c>
      <c r="AN356" s="82">
        <f>Indata!$B$8</f>
        <v>0</v>
      </c>
    </row>
    <row r="357" spans="4:40" x14ac:dyDescent="0.25">
      <c r="D357" s="80">
        <f t="shared" si="83"/>
        <v>45552</v>
      </c>
      <c r="E357" s="161"/>
      <c r="F357" s="160"/>
      <c r="G357" s="80"/>
      <c r="H357" s="52">
        <f t="shared" si="78"/>
        <v>0</v>
      </c>
      <c r="I357" s="74">
        <f>24+SUMIFS(Listor!$C$22:$C$23,Listor!$B$22:$B$23,Inmatning!D357)</f>
        <v>24</v>
      </c>
      <c r="J357" s="82">
        <f t="shared" si="71"/>
        <v>0</v>
      </c>
      <c r="L357" s="99"/>
      <c r="M357" s="97"/>
      <c r="N357" s="82">
        <f>L357*SUMIFS(Priser!$F$4:$F$15,Priser!$A$4:$A$15,AM357)</f>
        <v>0</v>
      </c>
      <c r="O357" s="82">
        <f t="shared" si="79"/>
        <v>0</v>
      </c>
      <c r="Q357" s="82">
        <f t="shared" si="72"/>
        <v>0</v>
      </c>
      <c r="R357" s="82">
        <f t="shared" si="73"/>
        <v>0</v>
      </c>
      <c r="S357" s="82">
        <f t="shared" si="80"/>
        <v>0</v>
      </c>
      <c r="T357" s="82">
        <f t="shared" si="74"/>
        <v>0</v>
      </c>
      <c r="X357" s="82">
        <f t="shared" si="75"/>
        <v>0</v>
      </c>
      <c r="Y357" s="82">
        <f t="shared" si="84"/>
        <v>0</v>
      </c>
      <c r="Z357" s="82">
        <f t="shared" si="76"/>
        <v>0</v>
      </c>
      <c r="AA357" s="82">
        <f t="shared" si="81"/>
        <v>0</v>
      </c>
      <c r="AB357" s="82">
        <f>IF(AA357&gt;=Priser!$H$5,Priser!$I$5,IF(AA357&gt;=Priser!$H$4,Priser!$I$4))</f>
        <v>0</v>
      </c>
      <c r="AC357" s="82">
        <f>AB357*SUMIFS(Priser!$F$4:$F$15,Priser!$A$4:$A$15,$AM357)*Y357</f>
        <v>0</v>
      </c>
      <c r="AD357" s="82">
        <f t="shared" si="82"/>
        <v>0</v>
      </c>
      <c r="AE357" s="82">
        <f>IF(AD357&gt;=Priser!$J$5,Priser!$K$5,IF(AD357&gt;=Priser!$J$4,Priser!$K$4))</f>
        <v>0</v>
      </c>
      <c r="AF357" s="82">
        <f>AE357*SUMIFS(Priser!$F$4:$F$15,Priser!$A$4:$A$15,$AM357)*Z357</f>
        <v>0</v>
      </c>
      <c r="AH357" s="52"/>
      <c r="AJ357" s="82">
        <f>IF(Inmatning!F357="",Inmatning!E357,0)/IF(Inmatning!$F$2=Listor!$B$5,I357,1)</f>
        <v>0</v>
      </c>
      <c r="AK357" s="82">
        <f>Inmatning!F357/IF(Inmatning!$F$2=Listor!$B$5,I357,1)</f>
        <v>0</v>
      </c>
      <c r="AM357" s="74">
        <f t="shared" si="77"/>
        <v>9</v>
      </c>
      <c r="AN357" s="82">
        <f>Indata!$B$8</f>
        <v>0</v>
      </c>
    </row>
    <row r="358" spans="4:40" x14ac:dyDescent="0.25">
      <c r="D358" s="80">
        <f t="shared" si="83"/>
        <v>45553</v>
      </c>
      <c r="E358" s="161"/>
      <c r="F358" s="160"/>
      <c r="G358" s="80"/>
      <c r="H358" s="52">
        <f t="shared" si="78"/>
        <v>0</v>
      </c>
      <c r="I358" s="74">
        <f>24+SUMIFS(Listor!$C$22:$C$23,Listor!$B$22:$B$23,Inmatning!D358)</f>
        <v>24</v>
      </c>
      <c r="J358" s="82">
        <f t="shared" si="71"/>
        <v>0</v>
      </c>
      <c r="L358" s="99"/>
      <c r="M358" s="97"/>
      <c r="N358" s="82">
        <f>L358*SUMIFS(Priser!$F$4:$F$15,Priser!$A$4:$A$15,AM358)</f>
        <v>0</v>
      </c>
      <c r="O358" s="82">
        <f t="shared" si="79"/>
        <v>0</v>
      </c>
      <c r="Q358" s="82">
        <f t="shared" si="72"/>
        <v>0</v>
      </c>
      <c r="R358" s="82">
        <f t="shared" si="73"/>
        <v>0</v>
      </c>
      <c r="S358" s="82">
        <f t="shared" si="80"/>
        <v>0</v>
      </c>
      <c r="T358" s="82">
        <f t="shared" si="74"/>
        <v>0</v>
      </c>
      <c r="X358" s="82">
        <f t="shared" si="75"/>
        <v>0</v>
      </c>
      <c r="Y358" s="82">
        <f t="shared" si="84"/>
        <v>0</v>
      </c>
      <c r="Z358" s="82">
        <f t="shared" si="76"/>
        <v>0</v>
      </c>
      <c r="AA358" s="82">
        <f t="shared" si="81"/>
        <v>0</v>
      </c>
      <c r="AB358" s="82">
        <f>IF(AA358&gt;=Priser!$H$5,Priser!$I$5,IF(AA358&gt;=Priser!$H$4,Priser!$I$4))</f>
        <v>0</v>
      </c>
      <c r="AC358" s="82">
        <f>AB358*SUMIFS(Priser!$F$4:$F$15,Priser!$A$4:$A$15,$AM358)*Y358</f>
        <v>0</v>
      </c>
      <c r="AD358" s="82">
        <f t="shared" si="82"/>
        <v>0</v>
      </c>
      <c r="AE358" s="82">
        <f>IF(AD358&gt;=Priser!$J$5,Priser!$K$5,IF(AD358&gt;=Priser!$J$4,Priser!$K$4))</f>
        <v>0</v>
      </c>
      <c r="AF358" s="82">
        <f>AE358*SUMIFS(Priser!$F$4:$F$15,Priser!$A$4:$A$15,$AM358)*Z358</f>
        <v>0</v>
      </c>
      <c r="AH358" s="52"/>
      <c r="AJ358" s="82">
        <f>IF(Inmatning!F358="",Inmatning!E358,0)/IF(Inmatning!$F$2=Listor!$B$5,I358,1)</f>
        <v>0</v>
      </c>
      <c r="AK358" s="82">
        <f>Inmatning!F358/IF(Inmatning!$F$2=Listor!$B$5,I358,1)</f>
        <v>0</v>
      </c>
      <c r="AM358" s="74">
        <f t="shared" si="77"/>
        <v>9</v>
      </c>
      <c r="AN358" s="82">
        <f>Indata!$B$8</f>
        <v>0</v>
      </c>
    </row>
    <row r="359" spans="4:40" x14ac:dyDescent="0.25">
      <c r="D359" s="80">
        <f t="shared" si="83"/>
        <v>45554</v>
      </c>
      <c r="E359" s="161"/>
      <c r="F359" s="160"/>
      <c r="G359" s="80"/>
      <c r="H359" s="52">
        <f t="shared" si="78"/>
        <v>0</v>
      </c>
      <c r="I359" s="74">
        <f>24+SUMIFS(Listor!$C$22:$C$23,Listor!$B$22:$B$23,Inmatning!D359)</f>
        <v>24</v>
      </c>
      <c r="J359" s="82">
        <f t="shared" si="71"/>
        <v>0</v>
      </c>
      <c r="L359" s="99"/>
      <c r="M359" s="97"/>
      <c r="N359" s="82">
        <f>L359*SUMIFS(Priser!$F$4:$F$15,Priser!$A$4:$A$15,AM359)</f>
        <v>0</v>
      </c>
      <c r="O359" s="82">
        <f t="shared" si="79"/>
        <v>0</v>
      </c>
      <c r="Q359" s="82">
        <f t="shared" si="72"/>
        <v>0</v>
      </c>
      <c r="R359" s="82">
        <f t="shared" si="73"/>
        <v>0</v>
      </c>
      <c r="S359" s="82">
        <f t="shared" si="80"/>
        <v>0</v>
      </c>
      <c r="T359" s="82">
        <f t="shared" si="74"/>
        <v>0</v>
      </c>
      <c r="X359" s="82">
        <f t="shared" si="75"/>
        <v>0</v>
      </c>
      <c r="Y359" s="82">
        <f t="shared" si="84"/>
        <v>0</v>
      </c>
      <c r="Z359" s="82">
        <f t="shared" si="76"/>
        <v>0</v>
      </c>
      <c r="AA359" s="82">
        <f t="shared" si="81"/>
        <v>0</v>
      </c>
      <c r="AB359" s="82">
        <f>IF(AA359&gt;=Priser!$H$5,Priser!$I$5,IF(AA359&gt;=Priser!$H$4,Priser!$I$4))</f>
        <v>0</v>
      </c>
      <c r="AC359" s="82">
        <f>AB359*SUMIFS(Priser!$F$4:$F$15,Priser!$A$4:$A$15,$AM359)*Y359</f>
        <v>0</v>
      </c>
      <c r="AD359" s="82">
        <f t="shared" si="82"/>
        <v>0</v>
      </c>
      <c r="AE359" s="82">
        <f>IF(AD359&gt;=Priser!$J$5,Priser!$K$5,IF(AD359&gt;=Priser!$J$4,Priser!$K$4))</f>
        <v>0</v>
      </c>
      <c r="AF359" s="82">
        <f>AE359*SUMIFS(Priser!$F$4:$F$15,Priser!$A$4:$A$15,$AM359)*Z359</f>
        <v>0</v>
      </c>
      <c r="AH359" s="52"/>
      <c r="AJ359" s="82">
        <f>IF(Inmatning!F359="",Inmatning!E359,0)/IF(Inmatning!$F$2=Listor!$B$5,I359,1)</f>
        <v>0</v>
      </c>
      <c r="AK359" s="82">
        <f>Inmatning!F359/IF(Inmatning!$F$2=Listor!$B$5,I359,1)</f>
        <v>0</v>
      </c>
      <c r="AM359" s="74">
        <f t="shared" si="77"/>
        <v>9</v>
      </c>
      <c r="AN359" s="82">
        <f>Indata!$B$8</f>
        <v>0</v>
      </c>
    </row>
    <row r="360" spans="4:40" x14ac:dyDescent="0.25">
      <c r="D360" s="80">
        <f t="shared" si="83"/>
        <v>45555</v>
      </c>
      <c r="E360" s="161"/>
      <c r="F360" s="160"/>
      <c r="G360" s="80"/>
      <c r="H360" s="52">
        <f t="shared" si="78"/>
        <v>0</v>
      </c>
      <c r="I360" s="74">
        <f>24+SUMIFS(Listor!$C$22:$C$23,Listor!$B$22:$B$23,Inmatning!D360)</f>
        <v>24</v>
      </c>
      <c r="J360" s="82">
        <f t="shared" si="71"/>
        <v>0</v>
      </c>
      <c r="L360" s="99"/>
      <c r="M360" s="97"/>
      <c r="N360" s="82">
        <f>L360*SUMIFS(Priser!$F$4:$F$15,Priser!$A$4:$A$15,AM360)</f>
        <v>0</v>
      </c>
      <c r="O360" s="82">
        <f t="shared" si="79"/>
        <v>0</v>
      </c>
      <c r="Q360" s="82">
        <f t="shared" si="72"/>
        <v>0</v>
      </c>
      <c r="R360" s="82">
        <f t="shared" si="73"/>
        <v>0</v>
      </c>
      <c r="S360" s="82">
        <f t="shared" si="80"/>
        <v>0</v>
      </c>
      <c r="T360" s="82">
        <f t="shared" si="74"/>
        <v>0</v>
      </c>
      <c r="X360" s="82">
        <f t="shared" si="75"/>
        <v>0</v>
      </c>
      <c r="Y360" s="82">
        <f t="shared" si="84"/>
        <v>0</v>
      </c>
      <c r="Z360" s="82">
        <f t="shared" si="76"/>
        <v>0</v>
      </c>
      <c r="AA360" s="82">
        <f t="shared" si="81"/>
        <v>0</v>
      </c>
      <c r="AB360" s="82">
        <f>IF(AA360&gt;=Priser!$H$5,Priser!$I$5,IF(AA360&gt;=Priser!$H$4,Priser!$I$4))</f>
        <v>0</v>
      </c>
      <c r="AC360" s="82">
        <f>AB360*SUMIFS(Priser!$F$4:$F$15,Priser!$A$4:$A$15,$AM360)*Y360</f>
        <v>0</v>
      </c>
      <c r="AD360" s="82">
        <f t="shared" si="82"/>
        <v>0</v>
      </c>
      <c r="AE360" s="82">
        <f>IF(AD360&gt;=Priser!$J$5,Priser!$K$5,IF(AD360&gt;=Priser!$J$4,Priser!$K$4))</f>
        <v>0</v>
      </c>
      <c r="AF360" s="82">
        <f>AE360*SUMIFS(Priser!$F$4:$F$15,Priser!$A$4:$A$15,$AM360)*Z360</f>
        <v>0</v>
      </c>
      <c r="AH360" s="52"/>
      <c r="AJ360" s="82">
        <f>IF(Inmatning!F360="",Inmatning!E360,0)/IF(Inmatning!$F$2=Listor!$B$5,I360,1)</f>
        <v>0</v>
      </c>
      <c r="AK360" s="82">
        <f>Inmatning!F360/IF(Inmatning!$F$2=Listor!$B$5,I360,1)</f>
        <v>0</v>
      </c>
      <c r="AM360" s="74">
        <f t="shared" si="77"/>
        <v>9</v>
      </c>
      <c r="AN360" s="82">
        <f>Indata!$B$8</f>
        <v>0</v>
      </c>
    </row>
    <row r="361" spans="4:40" x14ac:dyDescent="0.25">
      <c r="D361" s="80">
        <f t="shared" si="83"/>
        <v>45556</v>
      </c>
      <c r="E361" s="161"/>
      <c r="F361" s="160"/>
      <c r="G361" s="80"/>
      <c r="H361" s="52">
        <f t="shared" si="78"/>
        <v>0</v>
      </c>
      <c r="I361" s="74">
        <f>24+SUMIFS(Listor!$C$22:$C$23,Listor!$B$22:$B$23,Inmatning!D361)</f>
        <v>24</v>
      </c>
      <c r="J361" s="82">
        <f t="shared" si="71"/>
        <v>0</v>
      </c>
      <c r="L361" s="99"/>
      <c r="M361" s="97"/>
      <c r="N361" s="82">
        <f>L361*SUMIFS(Priser!$F$4:$F$15,Priser!$A$4:$A$15,AM361)</f>
        <v>0</v>
      </c>
      <c r="O361" s="82">
        <f t="shared" si="79"/>
        <v>0</v>
      </c>
      <c r="Q361" s="82">
        <f t="shared" si="72"/>
        <v>0</v>
      </c>
      <c r="R361" s="82">
        <f t="shared" si="73"/>
        <v>0</v>
      </c>
      <c r="S361" s="82">
        <f t="shared" si="80"/>
        <v>0</v>
      </c>
      <c r="T361" s="82">
        <f t="shared" si="74"/>
        <v>0</v>
      </c>
      <c r="X361" s="82">
        <f t="shared" si="75"/>
        <v>0</v>
      </c>
      <c r="Y361" s="82">
        <f t="shared" si="84"/>
        <v>0</v>
      </c>
      <c r="Z361" s="82">
        <f t="shared" si="76"/>
        <v>0</v>
      </c>
      <c r="AA361" s="82">
        <f t="shared" si="81"/>
        <v>0</v>
      </c>
      <c r="AB361" s="82">
        <f>IF(AA361&gt;=Priser!$H$5,Priser!$I$5,IF(AA361&gt;=Priser!$H$4,Priser!$I$4))</f>
        <v>0</v>
      </c>
      <c r="AC361" s="82">
        <f>AB361*SUMIFS(Priser!$F$4:$F$15,Priser!$A$4:$A$15,$AM361)*Y361</f>
        <v>0</v>
      </c>
      <c r="AD361" s="82">
        <f t="shared" si="82"/>
        <v>0</v>
      </c>
      <c r="AE361" s="82">
        <f>IF(AD361&gt;=Priser!$J$5,Priser!$K$5,IF(AD361&gt;=Priser!$J$4,Priser!$K$4))</f>
        <v>0</v>
      </c>
      <c r="AF361" s="82">
        <f>AE361*SUMIFS(Priser!$F$4:$F$15,Priser!$A$4:$A$15,$AM361)*Z361</f>
        <v>0</v>
      </c>
      <c r="AH361" s="52"/>
      <c r="AJ361" s="82">
        <f>IF(Inmatning!F361="",Inmatning!E361,0)/IF(Inmatning!$F$2=Listor!$B$5,I361,1)</f>
        <v>0</v>
      </c>
      <c r="AK361" s="82">
        <f>Inmatning!F361/IF(Inmatning!$F$2=Listor!$B$5,I361,1)</f>
        <v>0</v>
      </c>
      <c r="AM361" s="74">
        <f t="shared" si="77"/>
        <v>9</v>
      </c>
      <c r="AN361" s="82">
        <f>Indata!$B$8</f>
        <v>0</v>
      </c>
    </row>
    <row r="362" spans="4:40" x14ac:dyDescent="0.25">
      <c r="D362" s="80">
        <f t="shared" si="83"/>
        <v>45557</v>
      </c>
      <c r="E362" s="161"/>
      <c r="F362" s="160"/>
      <c r="G362" s="80"/>
      <c r="H362" s="52">
        <f t="shared" si="78"/>
        <v>0</v>
      </c>
      <c r="I362" s="74">
        <f>24+SUMIFS(Listor!$C$22:$C$23,Listor!$B$22:$B$23,Inmatning!D362)</f>
        <v>24</v>
      </c>
      <c r="J362" s="82">
        <f t="shared" si="71"/>
        <v>0</v>
      </c>
      <c r="L362" s="99"/>
      <c r="M362" s="97"/>
      <c r="N362" s="82">
        <f>L362*SUMIFS(Priser!$F$4:$F$15,Priser!$A$4:$A$15,AM362)</f>
        <v>0</v>
      </c>
      <c r="O362" s="82">
        <f t="shared" si="79"/>
        <v>0</v>
      </c>
      <c r="Q362" s="82">
        <f t="shared" si="72"/>
        <v>0</v>
      </c>
      <c r="R362" s="82">
        <f t="shared" si="73"/>
        <v>0</v>
      </c>
      <c r="S362" s="82">
        <f t="shared" si="80"/>
        <v>0</v>
      </c>
      <c r="T362" s="82">
        <f t="shared" si="74"/>
        <v>0</v>
      </c>
      <c r="X362" s="82">
        <f t="shared" si="75"/>
        <v>0</v>
      </c>
      <c r="Y362" s="82">
        <f t="shared" si="84"/>
        <v>0</v>
      </c>
      <c r="Z362" s="82">
        <f t="shared" si="76"/>
        <v>0</v>
      </c>
      <c r="AA362" s="82">
        <f t="shared" si="81"/>
        <v>0</v>
      </c>
      <c r="AB362" s="82">
        <f>IF(AA362&gt;=Priser!$H$5,Priser!$I$5,IF(AA362&gt;=Priser!$H$4,Priser!$I$4))</f>
        <v>0</v>
      </c>
      <c r="AC362" s="82">
        <f>AB362*SUMIFS(Priser!$F$4:$F$15,Priser!$A$4:$A$15,$AM362)*Y362</f>
        <v>0</v>
      </c>
      <c r="AD362" s="82">
        <f t="shared" si="82"/>
        <v>0</v>
      </c>
      <c r="AE362" s="82">
        <f>IF(AD362&gt;=Priser!$J$5,Priser!$K$5,IF(AD362&gt;=Priser!$J$4,Priser!$K$4))</f>
        <v>0</v>
      </c>
      <c r="AF362" s="82">
        <f>AE362*SUMIFS(Priser!$F$4:$F$15,Priser!$A$4:$A$15,$AM362)*Z362</f>
        <v>0</v>
      </c>
      <c r="AH362" s="52"/>
      <c r="AJ362" s="82">
        <f>IF(Inmatning!F362="",Inmatning!E362,0)/IF(Inmatning!$F$2=Listor!$B$5,I362,1)</f>
        <v>0</v>
      </c>
      <c r="AK362" s="82">
        <f>Inmatning!F362/IF(Inmatning!$F$2=Listor!$B$5,I362,1)</f>
        <v>0</v>
      </c>
      <c r="AM362" s="74">
        <f t="shared" si="77"/>
        <v>9</v>
      </c>
      <c r="AN362" s="82">
        <f>Indata!$B$8</f>
        <v>0</v>
      </c>
    </row>
    <row r="363" spans="4:40" x14ac:dyDescent="0.25">
      <c r="D363" s="80">
        <f t="shared" si="83"/>
        <v>45558</v>
      </c>
      <c r="E363" s="161"/>
      <c r="F363" s="160"/>
      <c r="G363" s="80"/>
      <c r="H363" s="52">
        <f t="shared" si="78"/>
        <v>0</v>
      </c>
      <c r="I363" s="74">
        <f>24+SUMIFS(Listor!$C$22:$C$23,Listor!$B$22:$B$23,Inmatning!D363)</f>
        <v>24</v>
      </c>
      <c r="J363" s="82">
        <f t="shared" si="71"/>
        <v>0</v>
      </c>
      <c r="L363" s="99"/>
      <c r="M363" s="97"/>
      <c r="N363" s="82">
        <f>L363*SUMIFS(Priser!$F$4:$F$15,Priser!$A$4:$A$15,AM363)</f>
        <v>0</v>
      </c>
      <c r="O363" s="82">
        <f t="shared" si="79"/>
        <v>0</v>
      </c>
      <c r="Q363" s="82">
        <f t="shared" si="72"/>
        <v>0</v>
      </c>
      <c r="R363" s="82">
        <f t="shared" si="73"/>
        <v>0</v>
      </c>
      <c r="S363" s="82">
        <f t="shared" si="80"/>
        <v>0</v>
      </c>
      <c r="T363" s="82">
        <f t="shared" si="74"/>
        <v>0</v>
      </c>
      <c r="X363" s="82">
        <f t="shared" si="75"/>
        <v>0</v>
      </c>
      <c r="Y363" s="82">
        <f t="shared" si="84"/>
        <v>0</v>
      </c>
      <c r="Z363" s="82">
        <f t="shared" si="76"/>
        <v>0</v>
      </c>
      <c r="AA363" s="82">
        <f t="shared" si="81"/>
        <v>0</v>
      </c>
      <c r="AB363" s="82">
        <f>IF(AA363&gt;=Priser!$H$5,Priser!$I$5,IF(AA363&gt;=Priser!$H$4,Priser!$I$4))</f>
        <v>0</v>
      </c>
      <c r="AC363" s="82">
        <f>AB363*SUMIFS(Priser!$F$4:$F$15,Priser!$A$4:$A$15,$AM363)*Y363</f>
        <v>0</v>
      </c>
      <c r="AD363" s="82">
        <f t="shared" si="82"/>
        <v>0</v>
      </c>
      <c r="AE363" s="82">
        <f>IF(AD363&gt;=Priser!$J$5,Priser!$K$5,IF(AD363&gt;=Priser!$J$4,Priser!$K$4))</f>
        <v>0</v>
      </c>
      <c r="AF363" s="82">
        <f>AE363*SUMIFS(Priser!$F$4:$F$15,Priser!$A$4:$A$15,$AM363)*Z363</f>
        <v>0</v>
      </c>
      <c r="AH363" s="52"/>
      <c r="AJ363" s="82">
        <f>IF(Inmatning!F363="",Inmatning!E363,0)/IF(Inmatning!$F$2=Listor!$B$5,I363,1)</f>
        <v>0</v>
      </c>
      <c r="AK363" s="82">
        <f>Inmatning!F363/IF(Inmatning!$F$2=Listor!$B$5,I363,1)</f>
        <v>0</v>
      </c>
      <c r="AM363" s="74">
        <f t="shared" si="77"/>
        <v>9</v>
      </c>
      <c r="AN363" s="82">
        <f>Indata!$B$8</f>
        <v>0</v>
      </c>
    </row>
    <row r="364" spans="4:40" x14ac:dyDescent="0.25">
      <c r="D364" s="80">
        <f t="shared" si="83"/>
        <v>45559</v>
      </c>
      <c r="E364" s="161"/>
      <c r="F364" s="160"/>
      <c r="G364" s="80"/>
      <c r="H364" s="52">
        <f t="shared" si="78"/>
        <v>0</v>
      </c>
      <c r="I364" s="74">
        <f>24+SUMIFS(Listor!$C$22:$C$23,Listor!$B$22:$B$23,Inmatning!D364)</f>
        <v>24</v>
      </c>
      <c r="J364" s="82">
        <f t="shared" si="71"/>
        <v>0</v>
      </c>
      <c r="L364" s="99"/>
      <c r="M364" s="97"/>
      <c r="N364" s="82">
        <f>L364*SUMIFS(Priser!$F$4:$F$15,Priser!$A$4:$A$15,AM364)</f>
        <v>0</v>
      </c>
      <c r="O364" s="82">
        <f t="shared" si="79"/>
        <v>0</v>
      </c>
      <c r="Q364" s="82">
        <f t="shared" si="72"/>
        <v>0</v>
      </c>
      <c r="R364" s="82">
        <f t="shared" si="73"/>
        <v>0</v>
      </c>
      <c r="S364" s="82">
        <f t="shared" si="80"/>
        <v>0</v>
      </c>
      <c r="T364" s="82">
        <f t="shared" si="74"/>
        <v>0</v>
      </c>
      <c r="X364" s="82">
        <f t="shared" si="75"/>
        <v>0</v>
      </c>
      <c r="Y364" s="82">
        <f t="shared" si="84"/>
        <v>0</v>
      </c>
      <c r="Z364" s="82">
        <f t="shared" si="76"/>
        <v>0</v>
      </c>
      <c r="AA364" s="82">
        <f t="shared" si="81"/>
        <v>0</v>
      </c>
      <c r="AB364" s="82">
        <f>IF(AA364&gt;=Priser!$H$5,Priser!$I$5,IF(AA364&gt;=Priser!$H$4,Priser!$I$4))</f>
        <v>0</v>
      </c>
      <c r="AC364" s="82">
        <f>AB364*SUMIFS(Priser!$F$4:$F$15,Priser!$A$4:$A$15,$AM364)*Y364</f>
        <v>0</v>
      </c>
      <c r="AD364" s="82">
        <f t="shared" si="82"/>
        <v>0</v>
      </c>
      <c r="AE364" s="82">
        <f>IF(AD364&gt;=Priser!$J$5,Priser!$K$5,IF(AD364&gt;=Priser!$J$4,Priser!$K$4))</f>
        <v>0</v>
      </c>
      <c r="AF364" s="82">
        <f>AE364*SUMIFS(Priser!$F$4:$F$15,Priser!$A$4:$A$15,$AM364)*Z364</f>
        <v>0</v>
      </c>
      <c r="AH364" s="52"/>
      <c r="AJ364" s="82">
        <f>IF(Inmatning!F364="",Inmatning!E364,0)/IF(Inmatning!$F$2=Listor!$B$5,I364,1)</f>
        <v>0</v>
      </c>
      <c r="AK364" s="82">
        <f>Inmatning!F364/IF(Inmatning!$F$2=Listor!$B$5,I364,1)</f>
        <v>0</v>
      </c>
      <c r="AM364" s="74">
        <f t="shared" si="77"/>
        <v>9</v>
      </c>
      <c r="AN364" s="82">
        <f>Indata!$B$8</f>
        <v>0</v>
      </c>
    </row>
    <row r="365" spans="4:40" x14ac:dyDescent="0.25">
      <c r="D365" s="80">
        <f t="shared" si="83"/>
        <v>45560</v>
      </c>
      <c r="E365" s="161"/>
      <c r="F365" s="160"/>
      <c r="G365" s="80"/>
      <c r="H365" s="52">
        <f t="shared" si="78"/>
        <v>0</v>
      </c>
      <c r="I365" s="74">
        <f>24+SUMIFS(Listor!$C$22:$C$23,Listor!$B$22:$B$23,Inmatning!D365)</f>
        <v>24</v>
      </c>
      <c r="J365" s="82">
        <f t="shared" si="71"/>
        <v>0</v>
      </c>
      <c r="L365" s="99"/>
      <c r="M365" s="97"/>
      <c r="N365" s="82">
        <f>L365*SUMIFS(Priser!$F$4:$F$15,Priser!$A$4:$A$15,AM365)</f>
        <v>0</v>
      </c>
      <c r="O365" s="82">
        <f t="shared" si="79"/>
        <v>0</v>
      </c>
      <c r="Q365" s="82">
        <f t="shared" si="72"/>
        <v>0</v>
      </c>
      <c r="R365" s="82">
        <f t="shared" si="73"/>
        <v>0</v>
      </c>
      <c r="S365" s="82">
        <f t="shared" si="80"/>
        <v>0</v>
      </c>
      <c r="T365" s="82">
        <f t="shared" si="74"/>
        <v>0</v>
      </c>
      <c r="X365" s="82">
        <f t="shared" si="75"/>
        <v>0</v>
      </c>
      <c r="Y365" s="82">
        <f t="shared" si="84"/>
        <v>0</v>
      </c>
      <c r="Z365" s="82">
        <f t="shared" si="76"/>
        <v>0</v>
      </c>
      <c r="AA365" s="82">
        <f t="shared" si="81"/>
        <v>0</v>
      </c>
      <c r="AB365" s="82">
        <f>IF(AA365&gt;=Priser!$H$5,Priser!$I$5,IF(AA365&gt;=Priser!$H$4,Priser!$I$4))</f>
        <v>0</v>
      </c>
      <c r="AC365" s="82">
        <f>AB365*SUMIFS(Priser!$F$4:$F$15,Priser!$A$4:$A$15,$AM365)*Y365</f>
        <v>0</v>
      </c>
      <c r="AD365" s="82">
        <f t="shared" si="82"/>
        <v>0</v>
      </c>
      <c r="AE365" s="82">
        <f>IF(AD365&gt;=Priser!$J$5,Priser!$K$5,IF(AD365&gt;=Priser!$J$4,Priser!$K$4))</f>
        <v>0</v>
      </c>
      <c r="AF365" s="82">
        <f>AE365*SUMIFS(Priser!$F$4:$F$15,Priser!$A$4:$A$15,$AM365)*Z365</f>
        <v>0</v>
      </c>
      <c r="AH365" s="52"/>
      <c r="AJ365" s="82">
        <f>IF(Inmatning!F365="",Inmatning!E365,0)/IF(Inmatning!$F$2=Listor!$B$5,I365,1)</f>
        <v>0</v>
      </c>
      <c r="AK365" s="82">
        <f>Inmatning!F365/IF(Inmatning!$F$2=Listor!$B$5,I365,1)</f>
        <v>0</v>
      </c>
      <c r="AM365" s="74">
        <f t="shared" si="77"/>
        <v>9</v>
      </c>
      <c r="AN365" s="82">
        <f>Indata!$B$8</f>
        <v>0</v>
      </c>
    </row>
    <row r="366" spans="4:40" x14ac:dyDescent="0.25">
      <c r="D366" s="80">
        <f t="shared" si="83"/>
        <v>45561</v>
      </c>
      <c r="E366" s="161"/>
      <c r="F366" s="160"/>
      <c r="G366" s="80"/>
      <c r="H366" s="52">
        <f t="shared" si="78"/>
        <v>0</v>
      </c>
      <c r="I366" s="74">
        <f>24+SUMIFS(Listor!$C$22:$C$23,Listor!$B$22:$B$23,Inmatning!D366)</f>
        <v>24</v>
      </c>
      <c r="J366" s="82">
        <f t="shared" si="71"/>
        <v>0</v>
      </c>
      <c r="L366" s="99"/>
      <c r="M366" s="97"/>
      <c r="N366" s="82">
        <f>L366*SUMIFS(Priser!$F$4:$F$15,Priser!$A$4:$A$15,AM366)</f>
        <v>0</v>
      </c>
      <c r="O366" s="82">
        <f t="shared" si="79"/>
        <v>0</v>
      </c>
      <c r="Q366" s="82">
        <f t="shared" si="72"/>
        <v>0</v>
      </c>
      <c r="R366" s="82">
        <f t="shared" si="73"/>
        <v>0</v>
      </c>
      <c r="S366" s="82">
        <f t="shared" si="80"/>
        <v>0</v>
      </c>
      <c r="T366" s="82">
        <f t="shared" si="74"/>
        <v>0</v>
      </c>
      <c r="X366" s="82">
        <f t="shared" si="75"/>
        <v>0</v>
      </c>
      <c r="Y366" s="82">
        <f t="shared" si="84"/>
        <v>0</v>
      </c>
      <c r="Z366" s="82">
        <f t="shared" si="76"/>
        <v>0</v>
      </c>
      <c r="AA366" s="82">
        <f t="shared" si="81"/>
        <v>0</v>
      </c>
      <c r="AB366" s="82">
        <f>IF(AA366&gt;=Priser!$H$5,Priser!$I$5,IF(AA366&gt;=Priser!$H$4,Priser!$I$4))</f>
        <v>0</v>
      </c>
      <c r="AC366" s="82">
        <f>AB366*SUMIFS(Priser!$F$4:$F$15,Priser!$A$4:$A$15,$AM366)*Y366</f>
        <v>0</v>
      </c>
      <c r="AD366" s="82">
        <f t="shared" si="82"/>
        <v>0</v>
      </c>
      <c r="AE366" s="82">
        <f>IF(AD366&gt;=Priser!$J$5,Priser!$K$5,IF(AD366&gt;=Priser!$J$4,Priser!$K$4))</f>
        <v>0</v>
      </c>
      <c r="AF366" s="82">
        <f>AE366*SUMIFS(Priser!$F$4:$F$15,Priser!$A$4:$A$15,$AM366)*Z366</f>
        <v>0</v>
      </c>
      <c r="AH366" s="52"/>
      <c r="AJ366" s="82">
        <f>IF(Inmatning!F366="",Inmatning!E366,0)/IF(Inmatning!$F$2=Listor!$B$5,I366,1)</f>
        <v>0</v>
      </c>
      <c r="AK366" s="82">
        <f>Inmatning!F366/IF(Inmatning!$F$2=Listor!$B$5,I366,1)</f>
        <v>0</v>
      </c>
      <c r="AM366" s="74">
        <f t="shared" si="77"/>
        <v>9</v>
      </c>
      <c r="AN366" s="82">
        <f>Indata!$B$8</f>
        <v>0</v>
      </c>
    </row>
    <row r="367" spans="4:40" x14ac:dyDescent="0.25">
      <c r="D367" s="80">
        <f t="shared" si="83"/>
        <v>45562</v>
      </c>
      <c r="E367" s="161"/>
      <c r="F367" s="160"/>
      <c r="G367" s="80"/>
      <c r="H367" s="52">
        <f t="shared" si="78"/>
        <v>0</v>
      </c>
      <c r="I367" s="74">
        <f>24+SUMIFS(Listor!$C$22:$C$23,Listor!$B$22:$B$23,Inmatning!D367)</f>
        <v>24</v>
      </c>
      <c r="J367" s="82">
        <f t="shared" si="71"/>
        <v>0</v>
      </c>
      <c r="L367" s="99"/>
      <c r="M367" s="97"/>
      <c r="N367" s="82">
        <f>L367*SUMIFS(Priser!$F$4:$F$15,Priser!$A$4:$A$15,AM367)</f>
        <v>0</v>
      </c>
      <c r="O367" s="82">
        <f t="shared" si="79"/>
        <v>0</v>
      </c>
      <c r="Q367" s="82">
        <f t="shared" si="72"/>
        <v>0</v>
      </c>
      <c r="R367" s="82">
        <f t="shared" si="73"/>
        <v>0</v>
      </c>
      <c r="S367" s="82">
        <f t="shared" si="80"/>
        <v>0</v>
      </c>
      <c r="T367" s="82">
        <f t="shared" si="74"/>
        <v>0</v>
      </c>
      <c r="X367" s="82">
        <f t="shared" si="75"/>
        <v>0</v>
      </c>
      <c r="Y367" s="82">
        <f t="shared" si="84"/>
        <v>0</v>
      </c>
      <c r="Z367" s="82">
        <f t="shared" si="76"/>
        <v>0</v>
      </c>
      <c r="AA367" s="82">
        <f t="shared" si="81"/>
        <v>0</v>
      </c>
      <c r="AB367" s="82">
        <f>IF(AA367&gt;=Priser!$H$5,Priser!$I$5,IF(AA367&gt;=Priser!$H$4,Priser!$I$4))</f>
        <v>0</v>
      </c>
      <c r="AC367" s="82">
        <f>AB367*SUMIFS(Priser!$F$4:$F$15,Priser!$A$4:$A$15,$AM367)*Y367</f>
        <v>0</v>
      </c>
      <c r="AD367" s="82">
        <f t="shared" si="82"/>
        <v>0</v>
      </c>
      <c r="AE367" s="82">
        <f>IF(AD367&gt;=Priser!$J$5,Priser!$K$5,IF(AD367&gt;=Priser!$J$4,Priser!$K$4))</f>
        <v>0</v>
      </c>
      <c r="AF367" s="82">
        <f>AE367*SUMIFS(Priser!$F$4:$F$15,Priser!$A$4:$A$15,$AM367)*Z367</f>
        <v>0</v>
      </c>
      <c r="AH367" s="52"/>
      <c r="AJ367" s="82">
        <f>IF(Inmatning!F367="",Inmatning!E367,0)/IF(Inmatning!$F$2=Listor!$B$5,I367,1)</f>
        <v>0</v>
      </c>
      <c r="AK367" s="82">
        <f>Inmatning!F367/IF(Inmatning!$F$2=Listor!$B$5,I367,1)</f>
        <v>0</v>
      </c>
      <c r="AM367" s="74">
        <f t="shared" si="77"/>
        <v>9</v>
      </c>
      <c r="AN367" s="82">
        <f>Indata!$B$8</f>
        <v>0</v>
      </c>
    </row>
    <row r="368" spans="4:40" x14ac:dyDescent="0.25">
      <c r="D368" s="80">
        <f t="shared" si="83"/>
        <v>45563</v>
      </c>
      <c r="E368" s="161"/>
      <c r="F368" s="160"/>
      <c r="G368" s="80"/>
      <c r="H368" s="52">
        <f t="shared" si="78"/>
        <v>0</v>
      </c>
      <c r="I368" s="74">
        <f>24+SUMIFS(Listor!$C$22:$C$23,Listor!$B$22:$B$23,Inmatning!D368)</f>
        <v>24</v>
      </c>
      <c r="J368" s="82">
        <f t="shared" si="71"/>
        <v>0</v>
      </c>
      <c r="L368" s="99"/>
      <c r="M368" s="97"/>
      <c r="N368" s="82">
        <f>L368*SUMIFS(Priser!$F$4:$F$15,Priser!$A$4:$A$15,AM368)</f>
        <v>0</v>
      </c>
      <c r="O368" s="82">
        <f t="shared" si="79"/>
        <v>0</v>
      </c>
      <c r="Q368" s="82">
        <f t="shared" si="72"/>
        <v>0</v>
      </c>
      <c r="R368" s="82">
        <f t="shared" si="73"/>
        <v>0</v>
      </c>
      <c r="S368" s="82">
        <f t="shared" si="80"/>
        <v>0</v>
      </c>
      <c r="T368" s="82">
        <f t="shared" si="74"/>
        <v>0</v>
      </c>
      <c r="X368" s="82">
        <f t="shared" si="75"/>
        <v>0</v>
      </c>
      <c r="Y368" s="82">
        <f t="shared" si="84"/>
        <v>0</v>
      </c>
      <c r="Z368" s="82">
        <f t="shared" si="76"/>
        <v>0</v>
      </c>
      <c r="AA368" s="82">
        <f t="shared" si="81"/>
        <v>0</v>
      </c>
      <c r="AB368" s="82">
        <f>IF(AA368&gt;=Priser!$H$5,Priser!$I$5,IF(AA368&gt;=Priser!$H$4,Priser!$I$4))</f>
        <v>0</v>
      </c>
      <c r="AC368" s="82">
        <f>AB368*SUMIFS(Priser!$F$4:$F$15,Priser!$A$4:$A$15,$AM368)*Y368</f>
        <v>0</v>
      </c>
      <c r="AD368" s="82">
        <f t="shared" si="82"/>
        <v>0</v>
      </c>
      <c r="AE368" s="82">
        <f>IF(AD368&gt;=Priser!$J$5,Priser!$K$5,IF(AD368&gt;=Priser!$J$4,Priser!$K$4))</f>
        <v>0</v>
      </c>
      <c r="AF368" s="82">
        <f>AE368*SUMIFS(Priser!$F$4:$F$15,Priser!$A$4:$A$15,$AM368)*Z368</f>
        <v>0</v>
      </c>
      <c r="AH368" s="52"/>
      <c r="AJ368" s="82">
        <f>IF(Inmatning!F368="",Inmatning!E368,0)/IF(Inmatning!$F$2=Listor!$B$5,I368,1)</f>
        <v>0</v>
      </c>
      <c r="AK368" s="82">
        <f>Inmatning!F368/IF(Inmatning!$F$2=Listor!$B$5,I368,1)</f>
        <v>0</v>
      </c>
      <c r="AM368" s="74">
        <f t="shared" si="77"/>
        <v>9</v>
      </c>
      <c r="AN368" s="82">
        <f>Indata!$B$8</f>
        <v>0</v>
      </c>
    </row>
    <row r="369" spans="1:56" x14ac:dyDescent="0.25">
      <c r="D369" s="80">
        <f>D368+1</f>
        <v>45564</v>
      </c>
      <c r="E369" s="161"/>
      <c r="F369" s="160"/>
      <c r="G369" s="80"/>
      <c r="H369" s="52">
        <f t="shared" si="78"/>
        <v>0</v>
      </c>
      <c r="I369" s="74">
        <f>24+SUMIFS(Listor!$C$22:$C$23,Listor!$B$22:$B$23,Inmatning!D369)</f>
        <v>24</v>
      </c>
      <c r="J369" s="82">
        <f t="shared" si="71"/>
        <v>0</v>
      </c>
      <c r="L369" s="108"/>
      <c r="M369" s="97"/>
      <c r="N369" s="82">
        <f>L369*SUMIFS(Priser!$F$4:$F$15,Priser!$A$4:$A$15,AM369)</f>
        <v>0</v>
      </c>
      <c r="O369" s="82">
        <f t="shared" si="79"/>
        <v>0</v>
      </c>
      <c r="Q369" s="82">
        <f t="shared" si="72"/>
        <v>0</v>
      </c>
      <c r="R369" s="82">
        <f t="shared" si="73"/>
        <v>0</v>
      </c>
      <c r="S369" s="82">
        <f t="shared" si="80"/>
        <v>0</v>
      </c>
      <c r="T369" s="82">
        <f t="shared" si="74"/>
        <v>0</v>
      </c>
      <c r="X369" s="82">
        <f t="shared" si="75"/>
        <v>0</v>
      </c>
      <c r="Y369" s="82">
        <f t="shared" si="84"/>
        <v>0</v>
      </c>
      <c r="Z369" s="82">
        <f t="shared" si="76"/>
        <v>0</v>
      </c>
      <c r="AA369" s="82">
        <f t="shared" si="81"/>
        <v>0</v>
      </c>
      <c r="AB369" s="82">
        <f>IF(AA369&gt;=Priser!$H$5,Priser!$I$5,IF(AA369&gt;=Priser!$H$4,Priser!$I$4))</f>
        <v>0</v>
      </c>
      <c r="AC369" s="82">
        <f>AB369*SUMIFS(Priser!$F$4:$F$15,Priser!$A$4:$A$15,$AM369)*Y369</f>
        <v>0</v>
      </c>
      <c r="AD369" s="82">
        <f t="shared" si="82"/>
        <v>0</v>
      </c>
      <c r="AE369" s="82">
        <f>IF(AD369&gt;=Priser!$J$5,Priser!$K$5,IF(AD369&gt;=Priser!$J$4,Priser!$K$4))</f>
        <v>0</v>
      </c>
      <c r="AF369" s="82">
        <f>AE369*SUMIFS(Priser!$F$4:$F$15,Priser!$A$4:$A$15,$AM369)*Z369</f>
        <v>0</v>
      </c>
      <c r="AH369" s="52"/>
      <c r="AJ369" s="82">
        <f>IF(Inmatning!F369="",Inmatning!E369,0)/IF(Inmatning!$F$2=Listor!$B$5,I369,1)</f>
        <v>0</v>
      </c>
      <c r="AK369" s="82">
        <f>Inmatning!F369/IF(Inmatning!$F$2=Listor!$B$5,I369,1)</f>
        <v>0</v>
      </c>
      <c r="AM369" s="74">
        <f t="shared" si="77"/>
        <v>9</v>
      </c>
      <c r="AN369" s="82">
        <f>Indata!$B$8</f>
        <v>0</v>
      </c>
    </row>
    <row r="370" spans="1:56" x14ac:dyDescent="0.25">
      <c r="A370" s="80"/>
      <c r="B370" s="80"/>
      <c r="C370" s="80"/>
      <c r="D370" s="80">
        <f>D369+1</f>
        <v>45565</v>
      </c>
      <c r="E370" s="161"/>
      <c r="F370" s="160"/>
      <c r="G370" s="80"/>
      <c r="H370" s="52">
        <f t="shared" ref="H370" si="85">J370*I370</f>
        <v>0</v>
      </c>
      <c r="I370" s="74">
        <f>24+SUMIFS(Listor!$C$22:$C$23,Listor!$B$22:$B$23,Inmatning!D370)</f>
        <v>24</v>
      </c>
      <c r="J370" s="82">
        <f t="shared" ref="J370" si="86">SUM(AJ370:AK370)</f>
        <v>0</v>
      </c>
      <c r="L370" s="108"/>
      <c r="M370" s="97"/>
      <c r="N370" s="82">
        <f>L370*SUMIFS(Priser!$F$4:$F$15,Priser!$A$4:$A$15,AM370)</f>
        <v>0</v>
      </c>
      <c r="O370" s="82">
        <f t="shared" ref="O370" si="87">AC370+AF370</f>
        <v>0</v>
      </c>
      <c r="Q370" s="82">
        <f t="shared" ref="Q370" si="88">B$7</f>
        <v>0</v>
      </c>
      <c r="R370" s="82">
        <f t="shared" ref="R370" si="89">SUMIFS($B$9:$B$20,$C$9:$C$20,AM370)</f>
        <v>0</v>
      </c>
      <c r="S370" s="82">
        <f t="shared" ref="S370" si="90">L370</f>
        <v>0</v>
      </c>
      <c r="T370" s="82">
        <f t="shared" ref="T370" si="91">SUM(Q370:S370)</f>
        <v>0</v>
      </c>
      <c r="X370" s="82">
        <f t="shared" ref="X370" si="92">MAX(J370-T370,0)</f>
        <v>0</v>
      </c>
      <c r="Y370" s="82">
        <f t="shared" ref="Y370" si="93">X370-Z370</f>
        <v>0</v>
      </c>
      <c r="Z370" s="82">
        <f t="shared" ref="Z370" si="94">MAX(J370-AN370,0)</f>
        <v>0</v>
      </c>
      <c r="AA370" s="82">
        <f t="shared" ref="AA370" si="95">COUNTIFS(Y370,"&gt;0")+IF(AM370=AM369,AA369,0)</f>
        <v>0</v>
      </c>
      <c r="AB370" s="82">
        <f>IF(AA370&gt;=Priser!$H$5,Priser!$I$5,IF(AA370&gt;=Priser!$H$4,Priser!$I$4))</f>
        <v>0</v>
      </c>
      <c r="AC370" s="82">
        <f>AB370*SUMIFS(Priser!$F$4:$F$15,Priser!$A$4:$A$15,$AM370)*Y370</f>
        <v>0</v>
      </c>
      <c r="AD370" s="82">
        <f t="shared" ref="AD370" si="96">COUNTIFS(Z370,"&gt;0")+IF(AM370=AM369,AD369,0)</f>
        <v>0</v>
      </c>
      <c r="AE370" s="82">
        <f>IF(AD370&gt;=Priser!$J$5,Priser!$K$5,IF(AD370&gt;=Priser!$J$4,Priser!$K$4))</f>
        <v>0</v>
      </c>
      <c r="AF370" s="82">
        <f>AE370*SUMIFS(Priser!$F$4:$F$15,Priser!$A$4:$A$15,$AM370)*Z370</f>
        <v>0</v>
      </c>
      <c r="AH370" s="52"/>
      <c r="AJ370" s="82">
        <f>IF(Inmatning!F370="",Inmatning!E370,0)/IF(Inmatning!$F$2=Listor!$B$5,I370,1)</f>
        <v>0</v>
      </c>
      <c r="AK370" s="82">
        <f>Inmatning!F370/IF(Inmatning!$F$2=Listor!$B$5,I370,1)</f>
        <v>0</v>
      </c>
      <c r="AM370" s="74">
        <f t="shared" ref="AM370" si="97">MONTH(D370)</f>
        <v>9</v>
      </c>
      <c r="AN370" s="82">
        <f>Indata!$B$8</f>
        <v>0</v>
      </c>
      <c r="AO370" s="80"/>
      <c r="AP370" s="80"/>
      <c r="AQ370" s="80"/>
      <c r="AR370" s="80"/>
      <c r="AS370" s="80"/>
      <c r="AT370" s="80"/>
      <c r="AU370" s="80"/>
      <c r="AV370" s="80"/>
      <c r="AW370" s="80"/>
      <c r="AX370" s="80"/>
      <c r="AY370" s="80"/>
      <c r="AZ370" s="80"/>
      <c r="BA370" s="80"/>
      <c r="BB370" s="80"/>
      <c r="BC370" s="80"/>
      <c r="BD370" s="80"/>
    </row>
    <row r="371" spans="1:56" x14ac:dyDescent="0.25">
      <c r="D371" s="80"/>
      <c r="E371" s="80"/>
      <c r="F371" s="80"/>
      <c r="G371" s="80"/>
    </row>
    <row r="372" spans="1:56" x14ac:dyDescent="0.25">
      <c r="AH372" s="52"/>
    </row>
    <row r="373" spans="1:56" x14ac:dyDescent="0.25">
      <c r="Q373" s="82"/>
      <c r="R373" s="82"/>
      <c r="S373" s="82"/>
      <c r="X373" s="82"/>
      <c r="Y373" s="82"/>
      <c r="AH373" s="52"/>
    </row>
    <row r="374" spans="1:56" x14ac:dyDescent="0.25">
      <c r="Q374" s="82"/>
      <c r="R374" s="82"/>
      <c r="S374" s="82"/>
      <c r="X374" s="82"/>
      <c r="Y374" s="82"/>
      <c r="AH374" s="52"/>
    </row>
    <row r="375" spans="1:56" x14ac:dyDescent="0.25">
      <c r="Q375" s="82"/>
      <c r="R375" s="82"/>
      <c r="S375" s="82"/>
      <c r="X375" s="82"/>
      <c r="Y375" s="82"/>
      <c r="AH375" s="52"/>
    </row>
    <row r="376" spans="1:56" x14ac:dyDescent="0.25">
      <c r="Q376" s="82"/>
      <c r="R376" s="82"/>
      <c r="S376" s="82"/>
      <c r="X376" s="82"/>
      <c r="Y376" s="82"/>
      <c r="AI376" s="52"/>
    </row>
    <row r="377" spans="1:56" x14ac:dyDescent="0.25">
      <c r="X377" s="82"/>
      <c r="Y377" s="82"/>
      <c r="Z377" s="82"/>
      <c r="AA377" s="82"/>
      <c r="AB377" s="82"/>
      <c r="AC377" s="82"/>
      <c r="AD377" s="82"/>
      <c r="AE377" s="82"/>
      <c r="AF377" s="82"/>
      <c r="AI377" s="52"/>
      <c r="AN377" s="82"/>
      <c r="AO377" s="82"/>
    </row>
    <row r="378" spans="1:56" x14ac:dyDescent="0.25">
      <c r="X378" s="82"/>
      <c r="Y378" s="82"/>
      <c r="Z378" s="82"/>
      <c r="AA378" s="82"/>
      <c r="AB378" s="82"/>
      <c r="AC378" s="82"/>
      <c r="AD378" s="82"/>
      <c r="AE378" s="82"/>
      <c r="AF378" s="82"/>
      <c r="AI378" s="52"/>
      <c r="AN378" s="82"/>
      <c r="AO378" s="82"/>
    </row>
    <row r="379" spans="1:56" x14ac:dyDescent="0.25">
      <c r="X379" s="82"/>
      <c r="Y379" s="82"/>
      <c r="Z379" s="82"/>
      <c r="AA379" s="82"/>
      <c r="AB379" s="82"/>
      <c r="AC379" s="82"/>
      <c r="AD379" s="82"/>
      <c r="AE379" s="82"/>
      <c r="AF379" s="82"/>
      <c r="AI379" s="52"/>
      <c r="AN379" s="82"/>
      <c r="AO379" s="82"/>
    </row>
    <row r="380" spans="1:56" x14ac:dyDescent="0.25">
      <c r="X380" s="82"/>
      <c r="Y380" s="82"/>
      <c r="Z380" s="82"/>
      <c r="AA380" s="82"/>
      <c r="AB380" s="82"/>
      <c r="AC380" s="82"/>
      <c r="AD380" s="82"/>
      <c r="AE380" s="82"/>
      <c r="AF380" s="82"/>
      <c r="AI380" s="52"/>
      <c r="AN380" s="82"/>
      <c r="AO380" s="82"/>
    </row>
    <row r="381" spans="1:56" x14ac:dyDescent="0.25">
      <c r="X381" s="82"/>
      <c r="Y381" s="82"/>
      <c r="Z381" s="82"/>
      <c r="AA381" s="82"/>
      <c r="AB381" s="82"/>
      <c r="AC381" s="82"/>
      <c r="AD381" s="82"/>
      <c r="AE381" s="82"/>
      <c r="AF381" s="82"/>
      <c r="AH381" s="52"/>
      <c r="AI381" s="52"/>
      <c r="AN381" s="82"/>
      <c r="AO381" s="82"/>
    </row>
    <row r="382" spans="1:56" x14ac:dyDescent="0.25">
      <c r="Q382" s="82"/>
      <c r="R382" s="82"/>
      <c r="S382" s="82"/>
      <c r="X382" s="82"/>
      <c r="Y382" s="82"/>
      <c r="Z382" s="82"/>
      <c r="AA382" s="82"/>
      <c r="AB382" s="82"/>
      <c r="AC382" s="82"/>
      <c r="AD382" s="82"/>
      <c r="AE382" s="82"/>
      <c r="AF382" s="82"/>
      <c r="AH382" s="52"/>
      <c r="AI382" s="52"/>
      <c r="AN382" s="82"/>
      <c r="AO382" s="82"/>
    </row>
    <row r="383" spans="1:56" x14ac:dyDescent="0.25">
      <c r="Q383" s="82"/>
      <c r="R383" s="82"/>
      <c r="S383" s="82"/>
      <c r="X383" s="82"/>
      <c r="Y383" s="82"/>
      <c r="Z383" s="82"/>
      <c r="AA383" s="82"/>
      <c r="AB383" s="82"/>
      <c r="AC383" s="82"/>
      <c r="AD383" s="82"/>
      <c r="AE383" s="82"/>
      <c r="AF383" s="82"/>
      <c r="AH383" s="52"/>
      <c r="AI383" s="52"/>
      <c r="AN383" s="82"/>
      <c r="AO383" s="82"/>
    </row>
    <row r="384" spans="1:56" x14ac:dyDescent="0.25">
      <c r="Q384" s="82"/>
      <c r="R384" s="82"/>
      <c r="S384" s="82"/>
      <c r="X384" s="82"/>
      <c r="Y384" s="82"/>
      <c r="Z384" s="82"/>
      <c r="AA384" s="82"/>
      <c r="AB384" s="82"/>
      <c r="AC384" s="82"/>
      <c r="AD384" s="82"/>
      <c r="AE384" s="82"/>
      <c r="AF384" s="82"/>
      <c r="AH384" s="52"/>
      <c r="AI384" s="52"/>
      <c r="AN384" s="82"/>
      <c r="AO384" s="82"/>
    </row>
    <row r="385" spans="17:41" x14ac:dyDescent="0.25">
      <c r="Q385" s="82"/>
      <c r="R385" s="82"/>
      <c r="S385" s="82"/>
      <c r="X385" s="82"/>
      <c r="Y385" s="82"/>
      <c r="Z385" s="82"/>
      <c r="AA385" s="82"/>
      <c r="AB385" s="82"/>
      <c r="AC385" s="82"/>
      <c r="AD385" s="82"/>
      <c r="AE385" s="82"/>
      <c r="AF385" s="82"/>
      <c r="AH385" s="52"/>
      <c r="AI385" s="52"/>
      <c r="AN385" s="82"/>
      <c r="AO385" s="82"/>
    </row>
    <row r="386" spans="17:41" x14ac:dyDescent="0.25">
      <c r="Q386" s="82"/>
      <c r="R386" s="82"/>
      <c r="S386" s="82"/>
      <c r="X386" s="82"/>
      <c r="Y386" s="82"/>
      <c r="Z386" s="82"/>
      <c r="AA386" s="82"/>
      <c r="AB386" s="82"/>
      <c r="AC386" s="82"/>
      <c r="AD386" s="82"/>
      <c r="AE386" s="82"/>
      <c r="AF386" s="82"/>
      <c r="AH386" s="52"/>
      <c r="AI386" s="52"/>
      <c r="AN386" s="82"/>
      <c r="AO386" s="82"/>
    </row>
    <row r="387" spans="17:41" x14ac:dyDescent="0.25">
      <c r="Q387" s="82"/>
      <c r="R387" s="82"/>
      <c r="S387" s="82"/>
      <c r="X387" s="82"/>
      <c r="Y387" s="82"/>
      <c r="Z387" s="82"/>
      <c r="AA387" s="82"/>
      <c r="AB387" s="82"/>
      <c r="AC387" s="82"/>
      <c r="AD387" s="82"/>
      <c r="AE387" s="82"/>
      <c r="AF387" s="82"/>
      <c r="AH387" s="52"/>
      <c r="AI387" s="52"/>
      <c r="AN387" s="82"/>
      <c r="AO387" s="82"/>
    </row>
    <row r="388" spans="17:41" x14ac:dyDescent="0.25">
      <c r="Q388" s="82"/>
      <c r="R388" s="82"/>
      <c r="S388" s="82"/>
      <c r="X388" s="82"/>
      <c r="Y388" s="82"/>
      <c r="Z388" s="82"/>
      <c r="AA388" s="82"/>
      <c r="AB388" s="82"/>
      <c r="AC388" s="82"/>
      <c r="AD388" s="82"/>
      <c r="AE388" s="82"/>
      <c r="AF388" s="82"/>
      <c r="AH388" s="52"/>
      <c r="AN388" s="82"/>
      <c r="AO388" s="82"/>
    </row>
    <row r="389" spans="17:41" x14ac:dyDescent="0.25">
      <c r="Q389" s="82"/>
      <c r="R389" s="82"/>
      <c r="S389" s="82"/>
      <c r="X389" s="82"/>
      <c r="Y389" s="82"/>
      <c r="AM389" s="82"/>
    </row>
    <row r="391" spans="17:41" x14ac:dyDescent="0.25">
      <c r="AH391" s="109"/>
    </row>
    <row r="392" spans="17:41" x14ac:dyDescent="0.25">
      <c r="Q392" s="110"/>
      <c r="R392" s="110"/>
      <c r="S392" s="110"/>
      <c r="X392" s="110"/>
      <c r="AH392" s="109"/>
    </row>
    <row r="393" spans="17:41" x14ac:dyDescent="0.25">
      <c r="Q393" s="110"/>
      <c r="R393" s="110"/>
      <c r="S393" s="110"/>
      <c r="X393" s="110"/>
      <c r="AH393" s="109"/>
    </row>
    <row r="394" spans="17:41" x14ac:dyDescent="0.25">
      <c r="Q394" s="110"/>
      <c r="R394" s="110"/>
      <c r="S394" s="110"/>
      <c r="X394" s="110"/>
      <c r="AH394" s="109"/>
    </row>
    <row r="395" spans="17:41" x14ac:dyDescent="0.25">
      <c r="Q395" s="110"/>
      <c r="R395" s="110"/>
      <c r="S395" s="110"/>
      <c r="X395" s="110"/>
      <c r="AH395" s="109"/>
    </row>
    <row r="396" spans="17:41" x14ac:dyDescent="0.25">
      <c r="Q396" s="110"/>
      <c r="R396" s="110"/>
      <c r="S396" s="110"/>
      <c r="X396" s="110"/>
      <c r="AH396" s="109"/>
    </row>
    <row r="397" spans="17:41" x14ac:dyDescent="0.25">
      <c r="Q397" s="110"/>
      <c r="R397" s="110"/>
      <c r="S397" s="110"/>
      <c r="X397" s="110"/>
      <c r="AH397" s="109"/>
    </row>
    <row r="398" spans="17:41" x14ac:dyDescent="0.25">
      <c r="Q398" s="110"/>
      <c r="R398" s="110"/>
      <c r="S398" s="110"/>
      <c r="X398" s="110"/>
      <c r="AH398" s="109"/>
    </row>
    <row r="399" spans="17:41" x14ac:dyDescent="0.25">
      <c r="Q399" s="110"/>
      <c r="R399" s="110"/>
      <c r="S399" s="110"/>
      <c r="X399" s="110"/>
      <c r="AH399" s="109"/>
    </row>
    <row r="400" spans="17:41" x14ac:dyDescent="0.25">
      <c r="Q400" s="110"/>
      <c r="R400" s="110"/>
      <c r="S400" s="110"/>
      <c r="X400" s="110"/>
      <c r="AH400" s="109"/>
    </row>
    <row r="401" spans="4:34" x14ac:dyDescent="0.25">
      <c r="Q401" s="110"/>
      <c r="R401" s="110"/>
      <c r="S401" s="110"/>
      <c r="X401" s="110"/>
      <c r="AH401" s="109"/>
    </row>
    <row r="402" spans="4:34" x14ac:dyDescent="0.25">
      <c r="Q402" s="110"/>
      <c r="R402" s="110"/>
      <c r="S402" s="110"/>
      <c r="X402" s="110"/>
      <c r="AH402" s="109"/>
    </row>
    <row r="403" spans="4:34" x14ac:dyDescent="0.25">
      <c r="Q403" s="110"/>
      <c r="R403" s="110"/>
      <c r="S403" s="110"/>
      <c r="X403" s="110"/>
      <c r="AH403" s="109"/>
    </row>
    <row r="404" spans="4:34" x14ac:dyDescent="0.25">
      <c r="Q404" s="110"/>
      <c r="R404" s="110"/>
      <c r="S404" s="110"/>
      <c r="X404" s="110"/>
      <c r="AH404" s="109"/>
    </row>
    <row r="405" spans="4:34" x14ac:dyDescent="0.25">
      <c r="Q405" s="110"/>
      <c r="R405" s="110"/>
      <c r="S405" s="110"/>
      <c r="X405" s="110"/>
      <c r="AH405" s="109"/>
    </row>
    <row r="406" spans="4:34" x14ac:dyDescent="0.25">
      <c r="Q406" s="110"/>
      <c r="R406" s="110"/>
      <c r="S406" s="110"/>
      <c r="X406" s="110"/>
      <c r="AH406" s="109"/>
    </row>
    <row r="407" spans="4:34" x14ac:dyDescent="0.25">
      <c r="Q407" s="110"/>
      <c r="R407" s="110"/>
      <c r="S407" s="110"/>
      <c r="AH407" s="109"/>
    </row>
    <row r="408" spans="4:34" x14ac:dyDescent="0.25">
      <c r="Q408" s="110"/>
      <c r="R408" s="110"/>
      <c r="S408" s="110"/>
    </row>
    <row r="410" spans="4:34" x14ac:dyDescent="0.25">
      <c r="D410" s="80"/>
      <c r="E410" s="80"/>
      <c r="F410" s="80"/>
      <c r="G410" s="80"/>
    </row>
    <row r="411" spans="4:34" x14ac:dyDescent="0.25">
      <c r="D411" s="80"/>
      <c r="E411" s="80"/>
      <c r="F411" s="80"/>
      <c r="G411" s="80"/>
    </row>
  </sheetData>
  <sheetProtection formatColumns="0"/>
  <protectedRanges>
    <protectedRange sqref="F2" name="Område3"/>
    <protectedRange sqref="E5:F370" name="Dygnsindata"/>
    <protectedRange sqref="L5:L370" name="Inmatning"/>
  </protectedRanges>
  <mergeCells count="12">
    <mergeCell ref="AH1:AH4"/>
    <mergeCell ref="AJ1:AK1"/>
    <mergeCell ref="V1:V4"/>
    <mergeCell ref="N1:O1"/>
    <mergeCell ref="A1:B1"/>
    <mergeCell ref="H1:J1"/>
    <mergeCell ref="AA2:AC2"/>
    <mergeCell ref="X1:AF1"/>
    <mergeCell ref="AD2:AF2"/>
    <mergeCell ref="Q1:T1"/>
    <mergeCell ref="Q2:T2"/>
    <mergeCell ref="E1:F1"/>
  </mergeCells>
  <conditionalFormatting sqref="H5:H370 J5:J370">
    <cfRule type="expression" dxfId="4" priority="7">
      <formula>AND(LEN($E5)&gt;0,LEN($F5)&lt;=0)</formula>
    </cfRule>
    <cfRule type="expression" dxfId="3" priority="8">
      <formula>LEN($F5)&gt;0</formula>
    </cfRule>
  </conditionalFormatting>
  <conditionalFormatting sqref="I5:I370">
    <cfRule type="expression" dxfId="2" priority="6">
      <formula>$I5&lt;&gt;24</formula>
    </cfRule>
  </conditionalFormatting>
  <conditionalFormatting sqref="L5:L370">
    <cfRule type="cellIs" dxfId="1" priority="5" operator="greaterThan">
      <formula>0</formula>
    </cfRule>
  </conditionalFormatting>
  <conditionalFormatting sqref="O5:O370">
    <cfRule type="cellIs" dxfId="0" priority="1" operator="greaterThan">
      <formula>0</formula>
    </cfRule>
  </conditionalFormatting>
  <pageMargins left="0.7" right="0.7" top="0.75" bottom="0.75" header="0.3" footer="0.3"/>
  <pageSetup paperSize="9" orientation="portrait" r:id="rId1"/>
  <cellWatches>
    <cellWatch r="N6"/>
  </cellWatches>
  <extLst>
    <ext xmlns:x14="http://schemas.microsoft.com/office/spreadsheetml/2009/9/main" uri="{CCE6A557-97BC-4b89-ADB6-D9C93CAAB3DF}">
      <x14:dataValidations xmlns:xm="http://schemas.microsoft.com/office/excel/2006/main" count="1">
        <x14:dataValidation type="list" allowBlank="1" showInputMessage="1" showErrorMessage="1" xr:uid="{3A7FB6C2-7459-4C5B-BF00-E9E90ED0F1D4}">
          <x14:formula1>
            <xm:f>Listor!$B$4:$B$5</xm:f>
          </x14:formula1>
          <xm:sqref>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CFE2A-FB60-4B67-9387-CE2C98E3211F}">
  <sheetPr>
    <tabColor rgb="FF0A5591"/>
  </sheetPr>
  <dimension ref="A1:Y75"/>
  <sheetViews>
    <sheetView showGridLines="0" zoomScale="75" zoomScaleNormal="75" workbookViewId="0">
      <selection activeCell="O9" sqref="O9"/>
    </sheetView>
  </sheetViews>
  <sheetFormatPr defaultColWidth="9" defaultRowHeight="15" outlineLevelCol="1" x14ac:dyDescent="0.25"/>
  <cols>
    <col min="1" max="1" width="9" style="74"/>
    <col min="2" max="2" width="10.875" style="74" customWidth="1"/>
    <col min="3" max="3" width="13" style="74" customWidth="1"/>
    <col min="4" max="4" width="11.5" style="74" customWidth="1"/>
    <col min="5" max="5" width="10.875" style="74" customWidth="1"/>
    <col min="6" max="7" width="10.875" style="74" customWidth="1" outlineLevel="1"/>
    <col min="8" max="8" width="11.75" style="74" customWidth="1" outlineLevel="1"/>
    <col min="9" max="9" width="15.875" style="74" customWidth="1"/>
    <col min="10" max="10" width="16.5" style="74" customWidth="1"/>
    <col min="11" max="11" width="11.375" style="74" customWidth="1"/>
    <col min="12" max="12" width="3.875" style="74" customWidth="1"/>
    <col min="13" max="13" width="11.25" style="74" customWidth="1"/>
    <col min="14" max="14" width="9" style="74" customWidth="1"/>
    <col min="15" max="15" width="10.625" style="74" customWidth="1"/>
    <col min="16" max="16" width="11.625" style="74" customWidth="1"/>
    <col min="17" max="17" width="12.625" style="74" customWidth="1"/>
    <col min="18" max="18" width="12.375" style="74" customWidth="1"/>
    <col min="19" max="19" width="13.75" style="74" customWidth="1"/>
    <col min="20" max="24" width="9" style="74"/>
    <col min="25" max="25" width="11.625" style="74" customWidth="1"/>
    <col min="26" max="16384" width="9" style="74"/>
  </cols>
  <sheetData>
    <row r="1" spans="1:21" x14ac:dyDescent="0.25">
      <c r="B1" s="199" t="s">
        <v>73</v>
      </c>
      <c r="C1" s="199"/>
      <c r="D1" s="199"/>
      <c r="E1" s="199"/>
      <c r="F1" s="199"/>
      <c r="G1" s="199"/>
      <c r="H1" s="199"/>
      <c r="I1" s="199"/>
      <c r="J1" s="199"/>
      <c r="K1" s="199"/>
      <c r="M1" s="199" t="s">
        <v>55</v>
      </c>
      <c r="N1" s="199"/>
      <c r="O1" s="199"/>
      <c r="P1" s="199"/>
      <c r="Q1" s="199"/>
    </row>
    <row r="2" spans="1:21" x14ac:dyDescent="0.25">
      <c r="A2" s="20"/>
      <c r="B2" s="55"/>
      <c r="C2" s="55"/>
      <c r="D2" s="55"/>
      <c r="E2" s="55"/>
      <c r="F2" s="195" t="s">
        <v>72</v>
      </c>
      <c r="G2" s="196"/>
      <c r="H2" s="197"/>
      <c r="I2" s="55"/>
      <c r="J2" s="55"/>
      <c r="K2" s="55"/>
      <c r="L2" s="20"/>
      <c r="M2" s="20"/>
      <c r="N2" s="20"/>
      <c r="O2" s="20"/>
      <c r="P2" s="20"/>
      <c r="Q2" s="20"/>
      <c r="R2" s="20"/>
      <c r="S2" s="20"/>
    </row>
    <row r="3" spans="1:21" s="121" customFormat="1" ht="60" x14ac:dyDescent="0.2">
      <c r="A3" s="111"/>
      <c r="B3" s="112">
        <f>Indata!B2</f>
        <v>0</v>
      </c>
      <c r="C3" s="113" t="s">
        <v>36</v>
      </c>
      <c r="D3" s="113" t="s">
        <v>60</v>
      </c>
      <c r="E3" s="113" t="s">
        <v>58</v>
      </c>
      <c r="F3" s="114" t="s">
        <v>32</v>
      </c>
      <c r="G3" s="115" t="s">
        <v>61</v>
      </c>
      <c r="H3" s="116" t="s">
        <v>64</v>
      </c>
      <c r="I3" s="113" t="s">
        <v>105</v>
      </c>
      <c r="J3" s="113" t="s">
        <v>106</v>
      </c>
      <c r="K3" s="117" t="s">
        <v>77</v>
      </c>
      <c r="L3" s="111"/>
      <c r="M3" s="118" t="s">
        <v>94</v>
      </c>
      <c r="N3" s="119" t="s">
        <v>95</v>
      </c>
      <c r="O3" s="118" t="s">
        <v>65</v>
      </c>
      <c r="P3" s="120" t="s">
        <v>101</v>
      </c>
      <c r="Q3" s="120" t="s">
        <v>102</v>
      </c>
      <c r="R3" s="118" t="s">
        <v>103</v>
      </c>
      <c r="S3" s="119" t="s">
        <v>80</v>
      </c>
    </row>
    <row r="4" spans="1:21" x14ac:dyDescent="0.25">
      <c r="A4" s="91" t="s">
        <v>3</v>
      </c>
      <c r="B4" s="122"/>
      <c r="C4" s="123" t="s">
        <v>31</v>
      </c>
      <c r="D4" s="123" t="s">
        <v>31</v>
      </c>
      <c r="E4" s="123" t="s">
        <v>31</v>
      </c>
      <c r="F4" s="124" t="s">
        <v>31</v>
      </c>
      <c r="G4" s="124" t="s">
        <v>31</v>
      </c>
      <c r="H4" s="124" t="s">
        <v>31</v>
      </c>
      <c r="I4" s="123" t="s">
        <v>31</v>
      </c>
      <c r="J4" s="123" t="s">
        <v>31</v>
      </c>
      <c r="K4" s="123" t="s">
        <v>31</v>
      </c>
      <c r="M4" s="125" t="s">
        <v>62</v>
      </c>
      <c r="N4" s="126" t="s">
        <v>63</v>
      </c>
      <c r="O4" s="127" t="s">
        <v>66</v>
      </c>
      <c r="P4" s="126" t="s">
        <v>66</v>
      </c>
      <c r="Q4" s="127" t="s">
        <v>66</v>
      </c>
      <c r="R4" s="128" t="s">
        <v>66</v>
      </c>
      <c r="S4" s="129"/>
    </row>
    <row r="5" spans="1:21" x14ac:dyDescent="0.25">
      <c r="A5" s="74">
        <v>10</v>
      </c>
      <c r="B5" s="130" t="s">
        <v>40</v>
      </c>
      <c r="C5" s="82">
        <f>IF(Indata!$B$4="Ja",0,R5*ROUND(Priser!$B$20/12,2)*(1-Indata!$B$5))</f>
        <v>0</v>
      </c>
      <c r="D5" s="82">
        <f>S5*ROUND(Priser!$B$21/12,2)*(1-Indata!$B$5)</f>
        <v>0</v>
      </c>
      <c r="E5" s="82">
        <f t="shared" ref="E5:E16" si="0">SUM(F5:H5)</f>
        <v>0</v>
      </c>
      <c r="F5" s="131">
        <f>Indata!$B$11*Priser!B4*(1-Indata!$B$5)</f>
        <v>0</v>
      </c>
      <c r="G5" s="132">
        <f>Indata!B13*Priser!D4*(1-Indata!$B$5)</f>
        <v>0</v>
      </c>
      <c r="H5" s="133">
        <f>SUMIFS(Inmatning!$N:$N,Inmatning!$AM:$AM,A5)*(1-Indata!$B$5)</f>
        <v>0</v>
      </c>
      <c r="I5" s="82">
        <f>SUMIFS(Inmatning!AC:AC,Inmatning!$AM:$AM,A5)</f>
        <v>0</v>
      </c>
      <c r="J5" s="82">
        <f>SUMIFS(Inmatning!AF:AF,Inmatning!$AM:$AM,A5)</f>
        <v>0</v>
      </c>
      <c r="K5" s="134">
        <f t="shared" ref="K5:K16" si="1">SUM(C5:E5,I5:J5)</f>
        <v>0</v>
      </c>
      <c r="M5" s="135">
        <f>SUMIFS(Inmatning!H:H,Inmatning!$AM:$AM,$A5)</f>
        <v>0</v>
      </c>
      <c r="N5" s="136">
        <f>_xlfn.MAXIFS(Inmatning!J:J,Inmatning!AM:AM,A5)</f>
        <v>0</v>
      </c>
      <c r="O5" s="137">
        <f>COUNTIFS(Inmatning!N:N,"&gt;0",Inmatning!AM:AM,A5)</f>
        <v>0</v>
      </c>
      <c r="P5" s="138">
        <f>COUNTIFS(Inmatning!$AM$5:$AM$369,$A5,Inmatning!$Y$5:$Y$369,"&gt;0")</f>
        <v>0</v>
      </c>
      <c r="Q5" s="138">
        <f>COUNTIFS(Inmatning!$AM$5:$AM$369,$A5,Inmatning!$Z$5:$Z$369,"&gt;0")</f>
        <v>0</v>
      </c>
      <c r="R5" s="135">
        <f>Indata!$B$3</f>
        <v>0</v>
      </c>
      <c r="S5" s="136">
        <f>ROUND(IFERROR(R5*(Inmatning!B$5/R5)^0.5,0),0)</f>
        <v>0</v>
      </c>
      <c r="U5" s="139"/>
    </row>
    <row r="6" spans="1:21" x14ac:dyDescent="0.25">
      <c r="A6" s="74">
        <v>11</v>
      </c>
      <c r="B6" s="130" t="s">
        <v>41</v>
      </c>
      <c r="C6" s="82">
        <f>IF(Indata!$B$4="Ja",0,R6*ROUND(Priser!$B$20/12,2)*(1-Indata!$B$5))</f>
        <v>0</v>
      </c>
      <c r="D6" s="82">
        <f>S6*ROUND(Priser!$B$21/12,2)*(1-Indata!$B$5)</f>
        <v>0</v>
      </c>
      <c r="E6" s="82">
        <f t="shared" si="0"/>
        <v>0</v>
      </c>
      <c r="F6" s="140">
        <f>Indata!$B$11*Priser!B5*(1-Indata!$B$5)</f>
        <v>0</v>
      </c>
      <c r="G6" s="141">
        <f>Indata!B14*Priser!D5*(1-Indata!$B$5)</f>
        <v>0</v>
      </c>
      <c r="H6" s="142">
        <f>SUMIFS(Inmatning!$N:$N,Inmatning!$AM:$AM,A6)*(1-Indata!$B$5)</f>
        <v>0</v>
      </c>
      <c r="I6" s="82">
        <f>SUMIFS(Inmatning!AC:AC,Inmatning!$AM:$AM,A6)</f>
        <v>0</v>
      </c>
      <c r="J6" s="82">
        <f>SUMIFS(Inmatning!AF:AF,Inmatning!$AM:$AM,A6)</f>
        <v>0</v>
      </c>
      <c r="K6" s="134">
        <f t="shared" si="1"/>
        <v>0</v>
      </c>
      <c r="M6" s="135">
        <f>SUMIFS(Inmatning!H:H,Inmatning!$AM:$AM,$A6)</f>
        <v>0</v>
      </c>
      <c r="N6" s="136">
        <f>_xlfn.MAXIFS(Inmatning!J:J,Inmatning!AM:AM,A6)</f>
        <v>0</v>
      </c>
      <c r="O6" s="143">
        <f>COUNTIFS(Inmatning!N:N,"&gt;0",Inmatning!AM:AM,A6)</f>
        <v>0</v>
      </c>
      <c r="P6" s="74">
        <f>COUNTIFS(Inmatning!$AM$5:$AM$369,$A6,Inmatning!$Y$5:$Y$369,"&gt;0")</f>
        <v>0</v>
      </c>
      <c r="Q6" s="74">
        <f>COUNTIFS(Inmatning!$AM$5:$AM$369,$A6,Inmatning!$Z$5:$Z$369,"&gt;0")</f>
        <v>0</v>
      </c>
      <c r="R6" s="135">
        <f>Indata!$B$3</f>
        <v>0</v>
      </c>
      <c r="S6" s="136">
        <f>ROUND(IFERROR(R6*(Inmatning!B$5/R6)^0.5,0),0)</f>
        <v>0</v>
      </c>
      <c r="U6" s="139"/>
    </row>
    <row r="7" spans="1:21" x14ac:dyDescent="0.25">
      <c r="A7" s="74">
        <v>12</v>
      </c>
      <c r="B7" s="130" t="s">
        <v>42</v>
      </c>
      <c r="C7" s="82">
        <f>IF(Indata!$B$4="Ja",0,R7*ROUND(Priser!$B$20/12,2)*(1-Indata!$B$5))</f>
        <v>0</v>
      </c>
      <c r="D7" s="82">
        <f>S7*ROUND(Priser!$B$21/12,2)*(1-Indata!$B$5)</f>
        <v>0</v>
      </c>
      <c r="E7" s="82">
        <f t="shared" si="0"/>
        <v>0</v>
      </c>
      <c r="F7" s="140">
        <f>Indata!$B$11*Priser!B6*(1-Indata!$B$5)</f>
        <v>0</v>
      </c>
      <c r="G7" s="141">
        <f>Indata!B15*Priser!D6*(1-Indata!$B$5)</f>
        <v>0</v>
      </c>
      <c r="H7" s="142">
        <f>SUMIFS(Inmatning!$N:$N,Inmatning!$AM:$AM,A7)*(1-Indata!$B$5)</f>
        <v>0</v>
      </c>
      <c r="I7" s="82">
        <f>SUMIFS(Inmatning!AC:AC,Inmatning!$AM:$AM,A7)</f>
        <v>0</v>
      </c>
      <c r="J7" s="82">
        <f>SUMIFS(Inmatning!AF:AF,Inmatning!$AM:$AM,A7)</f>
        <v>0</v>
      </c>
      <c r="K7" s="134">
        <f t="shared" si="1"/>
        <v>0</v>
      </c>
      <c r="M7" s="135">
        <f>SUMIFS(Inmatning!H:H,Inmatning!$AM:$AM,$A7)</f>
        <v>0</v>
      </c>
      <c r="N7" s="136">
        <f>_xlfn.MAXIFS(Inmatning!J:J,Inmatning!AM:AM,A7)</f>
        <v>0</v>
      </c>
      <c r="O7" s="143">
        <f>COUNTIFS(Inmatning!N:N,"&gt;0",Inmatning!AM:AM,A7)</f>
        <v>0</v>
      </c>
      <c r="P7" s="74">
        <f>COUNTIFS(Inmatning!$AM$5:$AM$369,$A7,Inmatning!$Y$5:$Y$369,"&gt;0")</f>
        <v>0</v>
      </c>
      <c r="Q7" s="74">
        <f>COUNTIFS(Inmatning!$AM$5:$AM$369,$A7,Inmatning!$Z$5:$Z$369,"&gt;0")</f>
        <v>0</v>
      </c>
      <c r="R7" s="135">
        <f>Indata!$B$3</f>
        <v>0</v>
      </c>
      <c r="S7" s="136">
        <f>ROUND(IFERROR(R7*(Inmatning!B$5/R7)^0.5,0),0)</f>
        <v>0</v>
      </c>
      <c r="U7" s="139"/>
    </row>
    <row r="8" spans="1:21" x14ac:dyDescent="0.25">
      <c r="A8" s="74">
        <v>1</v>
      </c>
      <c r="B8" s="130" t="s">
        <v>43</v>
      </c>
      <c r="C8" s="82">
        <f>IF(Indata!$B$4="Ja",0,R8*ROUND(Priser!$B$20/12,2)*(1-Indata!$B$5))</f>
        <v>0</v>
      </c>
      <c r="D8" s="82">
        <f>S8*ROUND(Priser!$B$21/12,2)*(1-Indata!$B$5)</f>
        <v>0</v>
      </c>
      <c r="E8" s="82">
        <f t="shared" si="0"/>
        <v>0</v>
      </c>
      <c r="F8" s="140">
        <f>Indata!$B$11*Priser!B7*(1-Indata!$B$5)</f>
        <v>0</v>
      </c>
      <c r="G8" s="141">
        <f>Indata!B16*Priser!D7*(1-Indata!$B$5)</f>
        <v>0</v>
      </c>
      <c r="H8" s="142">
        <f>SUMIFS(Inmatning!$N:$N,Inmatning!$AM:$AM,A8)*(1-Indata!$B$5)</f>
        <v>0</v>
      </c>
      <c r="I8" s="82">
        <f>SUMIFS(Inmatning!AC:AC,Inmatning!$AM:$AM,A8)</f>
        <v>0</v>
      </c>
      <c r="J8" s="82">
        <f>SUMIFS(Inmatning!AF:AF,Inmatning!$AM:$AM,A8)</f>
        <v>0</v>
      </c>
      <c r="K8" s="134">
        <f t="shared" si="1"/>
        <v>0</v>
      </c>
      <c r="M8" s="135">
        <f>SUMIFS(Inmatning!H:H,Inmatning!$AM:$AM,$A8)</f>
        <v>0</v>
      </c>
      <c r="N8" s="136">
        <f>_xlfn.MAXIFS(Inmatning!J:J,Inmatning!AM:AM,A8)</f>
        <v>0</v>
      </c>
      <c r="O8" s="143">
        <f>COUNTIFS(Inmatning!N:N,"&gt;0",Inmatning!AM:AM,A8)</f>
        <v>0</v>
      </c>
      <c r="P8" s="74">
        <f>COUNTIFS(Inmatning!$AM$5:$AM$369,$A8,Inmatning!$Y$5:$Y$369,"&gt;0")</f>
        <v>0</v>
      </c>
      <c r="Q8" s="74">
        <f>COUNTIFS(Inmatning!$AM$5:$AM$369,$A8,Inmatning!$Z$5:$Z$369,"&gt;0")</f>
        <v>0</v>
      </c>
      <c r="R8" s="135">
        <f>Indata!$B$3</f>
        <v>0</v>
      </c>
      <c r="S8" s="136">
        <f>ROUND(IFERROR(R8*(Inmatning!B$5/R8)^0.5,0),0)</f>
        <v>0</v>
      </c>
      <c r="U8" s="139"/>
    </row>
    <row r="9" spans="1:21" x14ac:dyDescent="0.25">
      <c r="A9" s="74">
        <v>2</v>
      </c>
      <c r="B9" s="130" t="s">
        <v>44</v>
      </c>
      <c r="C9" s="82">
        <f>IF(Indata!$B$4="Ja",0,R9*ROUND(Priser!$B$20/12,2)*(1-Indata!$B$5))</f>
        <v>0</v>
      </c>
      <c r="D9" s="82">
        <f>S9*ROUND(Priser!$B$21/12,2)*(1-Indata!$B$5)</f>
        <v>0</v>
      </c>
      <c r="E9" s="82">
        <f t="shared" si="0"/>
        <v>0</v>
      </c>
      <c r="F9" s="140">
        <f>Indata!$B$11*Priser!B8*(1-Indata!$B$5)</f>
        <v>0</v>
      </c>
      <c r="G9" s="141">
        <f>Indata!B17*Priser!D8*(1-Indata!$B$5)</f>
        <v>0</v>
      </c>
      <c r="H9" s="142">
        <f>SUMIFS(Inmatning!$N:$N,Inmatning!$AM:$AM,A9)*(1-Indata!$B$5)</f>
        <v>0</v>
      </c>
      <c r="I9" s="82">
        <f>SUMIFS(Inmatning!AC:AC,Inmatning!$AM:$AM,A9)</f>
        <v>0</v>
      </c>
      <c r="J9" s="82">
        <f>SUMIFS(Inmatning!AF:AF,Inmatning!$AM:$AM,A9)</f>
        <v>0</v>
      </c>
      <c r="K9" s="134">
        <f t="shared" si="1"/>
        <v>0</v>
      </c>
      <c r="M9" s="135">
        <f>SUMIFS(Inmatning!H:H,Inmatning!$AM:$AM,$A9)</f>
        <v>0</v>
      </c>
      <c r="N9" s="136">
        <f>_xlfn.MAXIFS(Inmatning!J:J,Inmatning!AM:AM,A9)</f>
        <v>0</v>
      </c>
      <c r="O9" s="143">
        <f>COUNTIFS(Inmatning!N:N,"&gt;0",Inmatning!AM:AM,A9)</f>
        <v>0</v>
      </c>
      <c r="P9" s="74">
        <f>COUNTIFS(Inmatning!$AM$5:$AM$369,$A9,Inmatning!$Y$5:$Y$369,"&gt;0")</f>
        <v>0</v>
      </c>
      <c r="Q9" s="74">
        <f>COUNTIFS(Inmatning!$AM$5:$AM$369,$A9,Inmatning!$Z$5:$Z$369,"&gt;0")</f>
        <v>0</v>
      </c>
      <c r="R9" s="135">
        <f>Indata!$B$3</f>
        <v>0</v>
      </c>
      <c r="S9" s="136">
        <f>ROUND(IFERROR(R9*(Inmatning!B$5/R9)^0.5,0),0)</f>
        <v>0</v>
      </c>
      <c r="U9" s="139"/>
    </row>
    <row r="10" spans="1:21" x14ac:dyDescent="0.25">
      <c r="A10" s="74">
        <v>3</v>
      </c>
      <c r="B10" s="130" t="s">
        <v>45</v>
      </c>
      <c r="C10" s="82">
        <f>IF(Indata!$B$4="Ja",0,R10*ROUND(Priser!$B$20/12,2)*(1-Indata!$B$5))</f>
        <v>0</v>
      </c>
      <c r="D10" s="82">
        <f>S10*ROUND(Priser!$B$21/12,2)*(1-Indata!$B$5)</f>
        <v>0</v>
      </c>
      <c r="E10" s="82">
        <f t="shared" si="0"/>
        <v>0</v>
      </c>
      <c r="F10" s="140">
        <f>Indata!$B$11*Priser!B9*(1-Indata!$B$5)</f>
        <v>0</v>
      </c>
      <c r="G10" s="141">
        <f>Indata!B18*Priser!D9*(1-Indata!$B$5)</f>
        <v>0</v>
      </c>
      <c r="H10" s="142">
        <f>SUMIFS(Inmatning!$N:$N,Inmatning!$AM:$AM,A10)*(1-Indata!$B$5)</f>
        <v>0</v>
      </c>
      <c r="I10" s="82">
        <f>SUMIFS(Inmatning!AC:AC,Inmatning!$AM:$AM,A10)</f>
        <v>0</v>
      </c>
      <c r="J10" s="82">
        <f>SUMIFS(Inmatning!AF:AF,Inmatning!$AM:$AM,A10)</f>
        <v>0</v>
      </c>
      <c r="K10" s="134">
        <f t="shared" si="1"/>
        <v>0</v>
      </c>
      <c r="M10" s="135">
        <f>SUMIFS(Inmatning!H:H,Inmatning!$AM:$AM,$A10)</f>
        <v>0</v>
      </c>
      <c r="N10" s="136">
        <f>_xlfn.MAXIFS(Inmatning!J:J,Inmatning!AM:AM,A10)</f>
        <v>0</v>
      </c>
      <c r="O10" s="143">
        <f>COUNTIFS(Inmatning!N:N,"&gt;0",Inmatning!AM:AM,A10)</f>
        <v>0</v>
      </c>
      <c r="P10" s="74">
        <f>COUNTIFS(Inmatning!$AM$5:$AM$369,$A10,Inmatning!$Y$5:$Y$369,"&gt;0")</f>
        <v>0</v>
      </c>
      <c r="Q10" s="74">
        <f>COUNTIFS(Inmatning!$AM$5:$AM$369,$A10,Inmatning!$Z$5:$Z$369,"&gt;0")</f>
        <v>0</v>
      </c>
      <c r="R10" s="135">
        <f>Indata!$B$3</f>
        <v>0</v>
      </c>
      <c r="S10" s="136">
        <f>ROUND(IFERROR(R10*(Inmatning!B$5/R10)^0.5,0),0)</f>
        <v>0</v>
      </c>
      <c r="U10" s="139"/>
    </row>
    <row r="11" spans="1:21" x14ac:dyDescent="0.25">
      <c r="A11" s="74">
        <v>4</v>
      </c>
      <c r="B11" s="130" t="s">
        <v>46</v>
      </c>
      <c r="C11" s="82">
        <f>IF(Indata!$B$4="Ja",0,R11*ROUND(Priser!$B$20/12,2)*(1-Indata!$B$5))</f>
        <v>0</v>
      </c>
      <c r="D11" s="82">
        <f>S11*ROUND(Priser!$B$21/12,2)*(1-Indata!$B$5)</f>
        <v>0</v>
      </c>
      <c r="E11" s="82">
        <f t="shared" si="0"/>
        <v>0</v>
      </c>
      <c r="F11" s="140">
        <f>Indata!$B$11*Priser!B10*(1-Indata!$B$5)</f>
        <v>0</v>
      </c>
      <c r="G11" s="141">
        <f>Indata!B19*Priser!D10*(1-Indata!$B$5)</f>
        <v>0</v>
      </c>
      <c r="H11" s="142">
        <f>SUMIFS(Inmatning!$N:$N,Inmatning!$AM:$AM,A11)*(1-Indata!$B$5)</f>
        <v>0</v>
      </c>
      <c r="I11" s="82">
        <f>SUMIFS(Inmatning!AC:AC,Inmatning!$AM:$AM,A11)</f>
        <v>0</v>
      </c>
      <c r="J11" s="82">
        <f>SUMIFS(Inmatning!AF:AF,Inmatning!$AM:$AM,A11)</f>
        <v>0</v>
      </c>
      <c r="K11" s="134">
        <f t="shared" si="1"/>
        <v>0</v>
      </c>
      <c r="M11" s="135">
        <f>SUMIFS(Inmatning!H:H,Inmatning!$AM:$AM,$A11)</f>
        <v>0</v>
      </c>
      <c r="N11" s="136">
        <f>_xlfn.MAXIFS(Inmatning!J:J,Inmatning!AM:AM,A11)</f>
        <v>0</v>
      </c>
      <c r="O11" s="143">
        <f>COUNTIFS(Inmatning!N:N,"&gt;0",Inmatning!AM:AM,A11)</f>
        <v>0</v>
      </c>
      <c r="P11" s="74">
        <f>COUNTIFS(Inmatning!$AM$5:$AM$369,$A11,Inmatning!$Y$5:$Y$369,"&gt;0")</f>
        <v>0</v>
      </c>
      <c r="Q11" s="74">
        <f>COUNTIFS(Inmatning!$AM$5:$AM$369,$A11,Inmatning!$Z$5:$Z$369,"&gt;0")</f>
        <v>0</v>
      </c>
      <c r="R11" s="135">
        <f>Indata!$B$3</f>
        <v>0</v>
      </c>
      <c r="S11" s="136">
        <f>ROUND(IFERROR(R11*(Inmatning!B$5/R11)^0.5,0),0)</f>
        <v>0</v>
      </c>
      <c r="U11" s="139"/>
    </row>
    <row r="12" spans="1:21" x14ac:dyDescent="0.25">
      <c r="A12" s="74">
        <v>5</v>
      </c>
      <c r="B12" s="130" t="s">
        <v>47</v>
      </c>
      <c r="C12" s="82">
        <f>IF(Indata!$B$4="Ja",0,R12*ROUND(Priser!$B$20/12,2)*(1-Indata!$B$5))</f>
        <v>0</v>
      </c>
      <c r="D12" s="82">
        <f>S12*ROUND(Priser!$B$21/12,2)*(1-Indata!$B$5)</f>
        <v>0</v>
      </c>
      <c r="E12" s="82">
        <f t="shared" si="0"/>
        <v>0</v>
      </c>
      <c r="F12" s="140">
        <f>Indata!$B$11*Priser!B11*(1-Indata!$B$5)</f>
        <v>0</v>
      </c>
      <c r="G12" s="141">
        <f>Indata!B20*Priser!D11*(1-Indata!$B$5)</f>
        <v>0</v>
      </c>
      <c r="H12" s="142">
        <f>SUMIFS(Inmatning!$N:$N,Inmatning!$AM:$AM,A12)*(1-Indata!$B$5)</f>
        <v>0</v>
      </c>
      <c r="I12" s="82">
        <f>SUMIFS(Inmatning!AC:AC,Inmatning!$AM:$AM,A12)</f>
        <v>0</v>
      </c>
      <c r="J12" s="82">
        <f>SUMIFS(Inmatning!AF:AF,Inmatning!$AM:$AM,A12)</f>
        <v>0</v>
      </c>
      <c r="K12" s="134">
        <f t="shared" si="1"/>
        <v>0</v>
      </c>
      <c r="M12" s="135">
        <f>SUMIFS(Inmatning!H:H,Inmatning!$AM:$AM,$A12)</f>
        <v>0</v>
      </c>
      <c r="N12" s="136">
        <f>_xlfn.MAXIFS(Inmatning!J:J,Inmatning!AM:AM,A12)</f>
        <v>0</v>
      </c>
      <c r="O12" s="143">
        <f>COUNTIFS(Inmatning!N:N,"&gt;0",Inmatning!AM:AM,A12)</f>
        <v>0</v>
      </c>
      <c r="P12" s="74">
        <f>COUNTIFS(Inmatning!$AM$5:$AM$369,$A12,Inmatning!$Y$5:$Y$369,"&gt;0")</f>
        <v>0</v>
      </c>
      <c r="Q12" s="74">
        <f>COUNTIFS(Inmatning!$AM$5:$AM$369,$A12,Inmatning!$Z$5:$Z$369,"&gt;0")</f>
        <v>0</v>
      </c>
      <c r="R12" s="135">
        <f>Indata!$B$3</f>
        <v>0</v>
      </c>
      <c r="S12" s="136">
        <f>ROUND(IFERROR(R12*(Inmatning!B$5/R12)^0.5,0),0)</f>
        <v>0</v>
      </c>
      <c r="U12" s="139"/>
    </row>
    <row r="13" spans="1:21" x14ac:dyDescent="0.25">
      <c r="A13" s="74">
        <v>6</v>
      </c>
      <c r="B13" s="130" t="s">
        <v>48</v>
      </c>
      <c r="C13" s="82">
        <f>IF(Indata!$B$4="Ja",0,R13*ROUND(Priser!$B$20/12,2)*(1-Indata!$B$5))</f>
        <v>0</v>
      </c>
      <c r="D13" s="82">
        <f>S13*ROUND(Priser!$B$21/12,2)*(1-Indata!$B$5)</f>
        <v>0</v>
      </c>
      <c r="E13" s="82">
        <f t="shared" si="0"/>
        <v>0</v>
      </c>
      <c r="F13" s="140">
        <f>Indata!$B$11*Priser!B12*(1-Indata!$B$5)</f>
        <v>0</v>
      </c>
      <c r="G13" s="141">
        <f>Indata!B21*Priser!D12*(1-Indata!$B$5)</f>
        <v>0</v>
      </c>
      <c r="H13" s="142">
        <f>SUMIFS(Inmatning!$N:$N,Inmatning!$AM:$AM,A13)*(1-Indata!$B$5)</f>
        <v>0</v>
      </c>
      <c r="I13" s="82">
        <f>SUMIFS(Inmatning!AC:AC,Inmatning!$AM:$AM,A13)</f>
        <v>0</v>
      </c>
      <c r="J13" s="82">
        <f>SUMIFS(Inmatning!AF:AF,Inmatning!$AM:$AM,A13)</f>
        <v>0</v>
      </c>
      <c r="K13" s="134">
        <f t="shared" si="1"/>
        <v>0</v>
      </c>
      <c r="M13" s="135">
        <f>SUMIFS(Inmatning!H:H,Inmatning!$AM:$AM,$A13)</f>
        <v>0</v>
      </c>
      <c r="N13" s="136">
        <f>_xlfn.MAXIFS(Inmatning!J:J,Inmatning!AM:AM,A13)</f>
        <v>0</v>
      </c>
      <c r="O13" s="143">
        <f>COUNTIFS(Inmatning!N:N,"&gt;0",Inmatning!AM:AM,A13)</f>
        <v>0</v>
      </c>
      <c r="P13" s="74">
        <f>COUNTIFS(Inmatning!$AM$5:$AM$369,$A13,Inmatning!$Y$5:$Y$369,"&gt;0")</f>
        <v>0</v>
      </c>
      <c r="Q13" s="74">
        <f>COUNTIFS(Inmatning!$AM$5:$AM$369,$A13,Inmatning!$Z$5:$Z$369,"&gt;0")</f>
        <v>0</v>
      </c>
      <c r="R13" s="135">
        <f>Indata!$B$3</f>
        <v>0</v>
      </c>
      <c r="S13" s="136">
        <f>ROUND(IFERROR(R13*(Inmatning!B$5/R13)^0.5,0),0)</f>
        <v>0</v>
      </c>
      <c r="U13" s="139"/>
    </row>
    <row r="14" spans="1:21" x14ac:dyDescent="0.25">
      <c r="A14" s="74">
        <v>7</v>
      </c>
      <c r="B14" s="130" t="s">
        <v>49</v>
      </c>
      <c r="C14" s="82">
        <f>IF(Indata!$B$4="Ja",0,R14*ROUND(Priser!$B$20/12,2)*(1-Indata!$B$5))</f>
        <v>0</v>
      </c>
      <c r="D14" s="82">
        <f>S14*ROUND(Priser!$B$21/12,2)*(1-Indata!$B$5)</f>
        <v>0</v>
      </c>
      <c r="E14" s="82">
        <f t="shared" si="0"/>
        <v>0</v>
      </c>
      <c r="F14" s="140">
        <f>Indata!$B$11*Priser!B13*(1-Indata!$B$5)</f>
        <v>0</v>
      </c>
      <c r="G14" s="141">
        <f>Indata!B22*Priser!D13*(1-Indata!$B$5)</f>
        <v>0</v>
      </c>
      <c r="H14" s="142">
        <f>SUMIFS(Inmatning!$N:$N,Inmatning!$AM:$AM,A14)*(1-Indata!$B$5)</f>
        <v>0</v>
      </c>
      <c r="I14" s="82">
        <f>SUMIFS(Inmatning!AC:AC,Inmatning!$AM:$AM,A14)</f>
        <v>0</v>
      </c>
      <c r="J14" s="82">
        <f>SUMIFS(Inmatning!AF:AF,Inmatning!$AM:$AM,A14)</f>
        <v>0</v>
      </c>
      <c r="K14" s="134">
        <f t="shared" si="1"/>
        <v>0</v>
      </c>
      <c r="M14" s="135">
        <f>SUMIFS(Inmatning!H:H,Inmatning!$AM:$AM,$A14)</f>
        <v>0</v>
      </c>
      <c r="N14" s="136">
        <f>_xlfn.MAXIFS(Inmatning!J:J,Inmatning!AM:AM,A14)</f>
        <v>0</v>
      </c>
      <c r="O14" s="143">
        <f>COUNTIFS(Inmatning!N:N,"&gt;0",Inmatning!AM:AM,A14)</f>
        <v>0</v>
      </c>
      <c r="P14" s="74">
        <f>COUNTIFS(Inmatning!$AM$5:$AM$369,$A14,Inmatning!$Y$5:$Y$369,"&gt;0")</f>
        <v>0</v>
      </c>
      <c r="Q14" s="74">
        <f>COUNTIFS(Inmatning!$AM$5:$AM$369,$A14,Inmatning!$Z$5:$Z$369,"&gt;0")</f>
        <v>0</v>
      </c>
      <c r="R14" s="135">
        <f>Indata!$B$3</f>
        <v>0</v>
      </c>
      <c r="S14" s="136">
        <f>ROUND(IFERROR(R14*(Inmatning!B$5/R14)^0.5,0),0)</f>
        <v>0</v>
      </c>
      <c r="U14" s="139"/>
    </row>
    <row r="15" spans="1:21" x14ac:dyDescent="0.25">
      <c r="A15" s="74">
        <v>8</v>
      </c>
      <c r="B15" s="130" t="s">
        <v>50</v>
      </c>
      <c r="C15" s="82">
        <f>IF(Indata!$B$4="Ja",0,R15*ROUND(Priser!$B$20/12,2)*(1-Indata!$B$5))</f>
        <v>0</v>
      </c>
      <c r="D15" s="82">
        <f>S15*ROUND(Priser!$B$21/12,2)*(1-Indata!$B$5)</f>
        <v>0</v>
      </c>
      <c r="E15" s="82">
        <f t="shared" si="0"/>
        <v>0</v>
      </c>
      <c r="F15" s="140">
        <f>Indata!$B$11*Priser!B14*(1-Indata!$B$5)</f>
        <v>0</v>
      </c>
      <c r="G15" s="141">
        <f>Indata!B23*Priser!D14*(1-Indata!$B$5)</f>
        <v>0</v>
      </c>
      <c r="H15" s="142">
        <f>SUMIFS(Inmatning!$N:$N,Inmatning!$AM:$AM,A15)*(1-Indata!$B$5)</f>
        <v>0</v>
      </c>
      <c r="I15" s="82">
        <f>SUMIFS(Inmatning!AC:AC,Inmatning!$AM:$AM,A15)</f>
        <v>0</v>
      </c>
      <c r="J15" s="82">
        <f>SUMIFS(Inmatning!AF:AF,Inmatning!$AM:$AM,A15)</f>
        <v>0</v>
      </c>
      <c r="K15" s="134">
        <f t="shared" si="1"/>
        <v>0</v>
      </c>
      <c r="M15" s="135">
        <f>SUMIFS(Inmatning!H:H,Inmatning!$AM:$AM,$A15)</f>
        <v>0</v>
      </c>
      <c r="N15" s="136">
        <f>_xlfn.MAXIFS(Inmatning!J:J,Inmatning!AM:AM,A15)</f>
        <v>0</v>
      </c>
      <c r="O15" s="143">
        <f>COUNTIFS(Inmatning!N:N,"&gt;0",Inmatning!AM:AM,A15)</f>
        <v>0</v>
      </c>
      <c r="P15" s="74">
        <f>COUNTIFS(Inmatning!$AM$5:$AM$369,$A15,Inmatning!$Y$5:$Y$369,"&gt;0")</f>
        <v>0</v>
      </c>
      <c r="Q15" s="74">
        <f>COUNTIFS(Inmatning!$AM$5:$AM$369,$A15,Inmatning!$Z$5:$Z$369,"&gt;0")</f>
        <v>0</v>
      </c>
      <c r="R15" s="135">
        <f>Indata!$B$3</f>
        <v>0</v>
      </c>
      <c r="S15" s="136">
        <f>ROUND(IFERROR(R15*(Inmatning!B$5/R15)^0.5,0),0)</f>
        <v>0</v>
      </c>
      <c r="U15" s="139"/>
    </row>
    <row r="16" spans="1:21" x14ac:dyDescent="0.25">
      <c r="A16" s="74">
        <v>9</v>
      </c>
      <c r="B16" s="122" t="s">
        <v>51</v>
      </c>
      <c r="C16" s="82">
        <f>IF(Indata!$B$4="Ja",0,R16*ROUND(Priser!$B$20/12,2)*(1-Indata!$B$5))</f>
        <v>0</v>
      </c>
      <c r="D16" s="82">
        <f>S16*ROUND(Priser!$B$21/12,2)*(1-Indata!$B$5)</f>
        <v>0</v>
      </c>
      <c r="E16" s="82">
        <f t="shared" si="0"/>
        <v>0</v>
      </c>
      <c r="F16" s="144">
        <f>Indata!$B$11*Priser!B15*(1-Indata!$B$5)</f>
        <v>0</v>
      </c>
      <c r="G16" s="145">
        <f>Indata!B24*Priser!D15*(1-Indata!$B$5)</f>
        <v>0</v>
      </c>
      <c r="H16" s="146">
        <f>SUMIFS(Inmatning!$N:$N,Inmatning!$AM:$AM,A16)*(1-Indata!$B$5)</f>
        <v>0</v>
      </c>
      <c r="I16" s="82">
        <f>SUMIFS(Inmatning!AC:AC,Inmatning!$AM:$AM,A16)</f>
        <v>0</v>
      </c>
      <c r="J16" s="82">
        <f>SUMIFS(Inmatning!AF:AF,Inmatning!$AM:$AM,A16)</f>
        <v>0</v>
      </c>
      <c r="K16" s="147">
        <f t="shared" si="1"/>
        <v>0</v>
      </c>
      <c r="M16" s="135">
        <f>SUMIFS(Inmatning!H:H,Inmatning!$AM:$AM,$A16)</f>
        <v>0</v>
      </c>
      <c r="N16" s="136">
        <f>_xlfn.MAXIFS(Inmatning!J:J,Inmatning!AM:AM,A16)</f>
        <v>0</v>
      </c>
      <c r="O16" s="143">
        <f>COUNTIFS(Inmatning!N:N,"&gt;0",Inmatning!AM:AM,A16)</f>
        <v>0</v>
      </c>
      <c r="P16" s="74">
        <f>COUNTIFS(Inmatning!$AM$5:$AM$369,$A16,Inmatning!$Y$5:$Y$369,"&gt;0")</f>
        <v>0</v>
      </c>
      <c r="Q16" s="74">
        <f>COUNTIFS(Inmatning!$AM$5:$AM$369,$A16,Inmatning!$Z$5:$Z$369,"&gt;0")</f>
        <v>0</v>
      </c>
      <c r="R16" s="135">
        <f>Indata!$B$3</f>
        <v>0</v>
      </c>
      <c r="S16" s="136">
        <f>ROUND(IFERROR(R16*(Inmatning!B$5/R16)^0.5,0),0)</f>
        <v>0</v>
      </c>
      <c r="U16" s="139"/>
    </row>
    <row r="17" spans="2:25" x14ac:dyDescent="0.25">
      <c r="B17" s="148" t="s">
        <v>4</v>
      </c>
      <c r="C17" s="149">
        <f t="shared" ref="C17:D17" si="2">SUM(C5:C16)</f>
        <v>0</v>
      </c>
      <c r="D17" s="149">
        <f t="shared" si="2"/>
        <v>0</v>
      </c>
      <c r="E17" s="149">
        <f>SUM(E5:E16)</f>
        <v>0</v>
      </c>
      <c r="F17" s="150">
        <f>SUM(F5:F16)</f>
        <v>0</v>
      </c>
      <c r="G17" s="151">
        <f t="shared" ref="G17:H17" si="3">SUM(G5:G16)</f>
        <v>0</v>
      </c>
      <c r="H17" s="152">
        <f t="shared" si="3"/>
        <v>0</v>
      </c>
      <c r="I17" s="149">
        <f t="shared" ref="I17:K17" si="4">SUM(I5:I16)</f>
        <v>0</v>
      </c>
      <c r="J17" s="149">
        <f t="shared" si="4"/>
        <v>0</v>
      </c>
      <c r="K17" s="153">
        <f t="shared" si="4"/>
        <v>0</v>
      </c>
      <c r="M17" s="154">
        <f>SUM(M5:M16)</f>
        <v>0</v>
      </c>
      <c r="N17" s="155"/>
      <c r="O17" s="154">
        <f>SUM(O5:O16)</f>
        <v>0</v>
      </c>
      <c r="P17" s="156">
        <f>SUM(P5:P16)</f>
        <v>0</v>
      </c>
      <c r="Q17" s="156">
        <f>SUM(Q5:Q16)</f>
        <v>0</v>
      </c>
      <c r="R17" s="154"/>
      <c r="S17" s="155"/>
      <c r="U17" s="157"/>
    </row>
    <row r="18" spans="2:25" x14ac:dyDescent="0.25">
      <c r="M18" s="82"/>
      <c r="N18" s="82"/>
      <c r="O18" s="82"/>
      <c r="P18" s="82"/>
      <c r="Q18" s="82"/>
    </row>
    <row r="19" spans="2:25" x14ac:dyDescent="0.25">
      <c r="C19" s="82"/>
      <c r="D19" s="82"/>
      <c r="E19" s="84"/>
      <c r="F19" s="84"/>
      <c r="G19" s="84"/>
      <c r="H19" s="84"/>
      <c r="I19" s="84"/>
      <c r="J19" s="84"/>
      <c r="K19" s="82"/>
    </row>
    <row r="20" spans="2:25" x14ac:dyDescent="0.25">
      <c r="F20" s="158"/>
      <c r="G20" s="158"/>
      <c r="H20" s="158"/>
      <c r="R20" s="82"/>
    </row>
    <row r="21" spans="2:25" x14ac:dyDescent="0.25">
      <c r="F21" s="91"/>
      <c r="G21" s="91"/>
      <c r="H21" s="91"/>
      <c r="R21" s="82"/>
    </row>
    <row r="22" spans="2:25" x14ac:dyDescent="0.25">
      <c r="K22" s="82"/>
      <c r="L22" s="82"/>
      <c r="M22" s="82"/>
      <c r="N22" s="82"/>
      <c r="O22" s="82"/>
      <c r="P22" s="82"/>
      <c r="Q22" s="82"/>
      <c r="R22" s="82"/>
      <c r="S22" s="82"/>
      <c r="T22" s="82"/>
      <c r="U22" s="82"/>
      <c r="V22" s="82"/>
      <c r="W22" s="82"/>
      <c r="X22" s="82"/>
      <c r="Y22" s="82"/>
    </row>
    <row r="23" spans="2:25" x14ac:dyDescent="0.25">
      <c r="K23" s="82"/>
      <c r="L23" s="82"/>
      <c r="M23" s="82"/>
      <c r="N23" s="82"/>
      <c r="O23" s="82"/>
      <c r="P23" s="82"/>
      <c r="Q23" s="82"/>
      <c r="R23" s="82"/>
      <c r="S23" s="82"/>
      <c r="T23" s="82"/>
      <c r="U23" s="82"/>
      <c r="V23" s="82"/>
      <c r="W23" s="82"/>
      <c r="X23" s="82"/>
      <c r="Y23" s="82"/>
    </row>
    <row r="24" spans="2:25" x14ac:dyDescent="0.25">
      <c r="K24" s="82"/>
      <c r="L24" s="82"/>
      <c r="M24" s="82"/>
      <c r="N24" s="82"/>
      <c r="O24" s="82"/>
      <c r="P24" s="82"/>
      <c r="Q24" s="82"/>
      <c r="R24" s="82"/>
      <c r="S24" s="82"/>
      <c r="T24" s="82"/>
      <c r="U24" s="82"/>
      <c r="V24" s="82"/>
      <c r="W24" s="82"/>
      <c r="X24" s="82"/>
      <c r="Y24" s="82"/>
    </row>
    <row r="25" spans="2:25" x14ac:dyDescent="0.25">
      <c r="K25" s="82"/>
      <c r="L25" s="82"/>
      <c r="M25" s="82"/>
      <c r="N25" s="82"/>
      <c r="O25" s="82"/>
      <c r="P25" s="82"/>
      <c r="Q25" s="82"/>
      <c r="R25" s="82"/>
      <c r="S25" s="82"/>
      <c r="T25" s="82"/>
      <c r="U25" s="82"/>
      <c r="V25" s="82"/>
      <c r="W25" s="82"/>
      <c r="X25" s="82"/>
      <c r="Y25" s="82"/>
    </row>
    <row r="26" spans="2:25" x14ac:dyDescent="0.25">
      <c r="K26" s="82"/>
      <c r="L26" s="82"/>
      <c r="M26" s="82"/>
      <c r="N26" s="82"/>
      <c r="O26" s="82"/>
      <c r="P26" s="82"/>
      <c r="Q26" s="82"/>
      <c r="R26" s="82"/>
      <c r="S26" s="82"/>
      <c r="T26" s="82"/>
      <c r="U26" s="82"/>
      <c r="V26" s="82"/>
      <c r="W26" s="82"/>
      <c r="X26" s="82"/>
      <c r="Y26" s="82"/>
    </row>
    <row r="27" spans="2:25" x14ac:dyDescent="0.25">
      <c r="K27" s="82"/>
      <c r="L27" s="82"/>
      <c r="M27" s="82"/>
      <c r="N27" s="82"/>
      <c r="O27" s="82"/>
      <c r="P27" s="82"/>
      <c r="Q27" s="82"/>
      <c r="R27" s="82"/>
      <c r="T27" s="82"/>
      <c r="U27" s="82"/>
      <c r="V27" s="82"/>
      <c r="W27" s="82"/>
      <c r="X27" s="82"/>
      <c r="Y27" s="82"/>
    </row>
    <row r="28" spans="2:25" x14ac:dyDescent="0.25">
      <c r="K28" s="82"/>
      <c r="L28" s="82"/>
      <c r="M28" s="82"/>
      <c r="N28" s="82"/>
      <c r="O28" s="82"/>
      <c r="P28" s="82"/>
      <c r="Q28" s="82"/>
      <c r="R28" s="82"/>
      <c r="S28" s="82"/>
      <c r="T28" s="82"/>
      <c r="U28" s="82"/>
      <c r="V28" s="82"/>
      <c r="W28" s="82"/>
      <c r="X28" s="82"/>
      <c r="Y28" s="82"/>
    </row>
    <row r="29" spans="2:25" x14ac:dyDescent="0.25">
      <c r="K29" s="82"/>
      <c r="L29" s="82"/>
      <c r="M29" s="82"/>
      <c r="N29" s="82"/>
      <c r="O29" s="82"/>
      <c r="P29" s="82"/>
      <c r="Q29" s="82"/>
      <c r="R29" s="82"/>
      <c r="S29" s="82"/>
      <c r="T29" s="82"/>
      <c r="U29" s="82"/>
      <c r="V29" s="82"/>
      <c r="W29" s="82"/>
      <c r="X29" s="82"/>
      <c r="Y29" s="82"/>
    </row>
    <row r="30" spans="2:25" x14ac:dyDescent="0.25">
      <c r="K30" s="82"/>
      <c r="L30" s="82"/>
      <c r="M30" s="82"/>
      <c r="N30" s="82"/>
      <c r="O30" s="82"/>
      <c r="P30" s="82"/>
      <c r="Q30" s="82"/>
      <c r="R30" s="82"/>
      <c r="S30" s="82"/>
      <c r="T30" s="82"/>
      <c r="U30" s="82"/>
      <c r="V30" s="82"/>
      <c r="W30" s="82"/>
      <c r="X30" s="82"/>
      <c r="Y30" s="82"/>
    </row>
    <row r="31" spans="2:25" x14ac:dyDescent="0.25">
      <c r="K31" s="82"/>
      <c r="L31" s="82"/>
      <c r="M31" s="82"/>
      <c r="N31" s="82"/>
      <c r="O31" s="82"/>
      <c r="P31" s="82"/>
      <c r="Q31" s="82"/>
      <c r="R31" s="82"/>
      <c r="S31" s="82"/>
      <c r="T31" s="82"/>
      <c r="U31" s="82"/>
      <c r="V31" s="82"/>
      <c r="W31" s="82"/>
      <c r="X31" s="82"/>
      <c r="Y31" s="82"/>
    </row>
    <row r="32" spans="2:25" x14ac:dyDescent="0.25">
      <c r="K32" s="82"/>
      <c r="L32" s="82"/>
      <c r="M32" s="82"/>
      <c r="N32" s="82"/>
      <c r="O32" s="82"/>
      <c r="P32" s="82"/>
      <c r="Q32" s="82"/>
      <c r="R32" s="82"/>
      <c r="S32" s="82"/>
      <c r="T32" s="82"/>
      <c r="U32" s="82"/>
      <c r="V32" s="82"/>
      <c r="W32" s="82"/>
      <c r="X32" s="82"/>
      <c r="Y32" s="82"/>
    </row>
    <row r="33" spans="1:25" x14ac:dyDescent="0.25">
      <c r="K33" s="82"/>
      <c r="L33" s="82"/>
      <c r="M33" s="82"/>
      <c r="N33" s="82"/>
      <c r="O33" s="82"/>
      <c r="P33" s="82"/>
      <c r="Q33" s="82"/>
      <c r="R33" s="82"/>
      <c r="S33" s="82"/>
      <c r="T33" s="82"/>
      <c r="U33" s="82"/>
      <c r="V33" s="82"/>
      <c r="W33" s="82"/>
      <c r="X33" s="82"/>
      <c r="Y33" s="82"/>
    </row>
    <row r="34" spans="1:25" x14ac:dyDescent="0.25">
      <c r="F34" s="82"/>
      <c r="G34" s="82"/>
      <c r="H34" s="82"/>
      <c r="K34" s="82"/>
      <c r="L34" s="82"/>
      <c r="M34" s="82"/>
      <c r="N34" s="82"/>
      <c r="O34" s="82"/>
      <c r="P34" s="82"/>
      <c r="Q34" s="82"/>
      <c r="R34" s="82"/>
      <c r="S34" s="82"/>
      <c r="T34" s="82"/>
      <c r="U34" s="82"/>
      <c r="V34" s="82"/>
      <c r="W34" s="82"/>
      <c r="X34" s="82"/>
      <c r="Y34" s="82"/>
    </row>
    <row r="35" spans="1:25" x14ac:dyDescent="0.25">
      <c r="C35" s="82"/>
      <c r="D35" s="82"/>
      <c r="K35" s="82"/>
      <c r="L35" s="82"/>
      <c r="M35" s="82"/>
      <c r="N35" s="82"/>
      <c r="O35" s="82"/>
      <c r="P35" s="82"/>
      <c r="Q35" s="82"/>
      <c r="R35" s="82"/>
      <c r="S35" s="82"/>
      <c r="T35" s="82"/>
      <c r="U35" s="82"/>
      <c r="V35" s="82"/>
      <c r="W35" s="82"/>
      <c r="X35" s="82"/>
      <c r="Y35" s="82"/>
    </row>
    <row r="36" spans="1:25" x14ac:dyDescent="0.25">
      <c r="D36" s="82"/>
      <c r="E36" s="82"/>
      <c r="F36" s="82"/>
      <c r="G36" s="82"/>
      <c r="H36" s="82"/>
      <c r="I36" s="82"/>
      <c r="J36" s="82"/>
      <c r="K36" s="82"/>
      <c r="L36" s="82"/>
      <c r="M36" s="82"/>
      <c r="N36" s="82"/>
      <c r="O36" s="82"/>
      <c r="P36" s="82"/>
      <c r="Q36" s="82"/>
      <c r="R36" s="82"/>
      <c r="S36" s="82"/>
      <c r="T36" s="82"/>
      <c r="U36" s="82"/>
      <c r="V36" s="82"/>
      <c r="W36" s="82"/>
      <c r="X36" s="82"/>
      <c r="Y36" s="82"/>
    </row>
    <row r="37" spans="1:25" x14ac:dyDescent="0.25">
      <c r="A37" s="80"/>
      <c r="S37" s="82"/>
      <c r="T37" s="82"/>
      <c r="U37" s="82"/>
      <c r="V37" s="82"/>
      <c r="W37" s="82"/>
      <c r="X37" s="82"/>
      <c r="Y37" s="82"/>
    </row>
    <row r="38" spans="1:25" x14ac:dyDescent="0.25">
      <c r="A38" s="80"/>
      <c r="S38" s="82"/>
      <c r="T38" s="82"/>
      <c r="U38" s="82"/>
      <c r="V38" s="82"/>
      <c r="W38" s="82"/>
      <c r="X38" s="82"/>
      <c r="Y38" s="82"/>
    </row>
    <row r="39" spans="1:25" x14ac:dyDescent="0.25">
      <c r="D39" s="82"/>
    </row>
    <row r="40" spans="1:25" x14ac:dyDescent="0.25">
      <c r="D40" s="82"/>
    </row>
    <row r="41" spans="1:25" x14ac:dyDescent="0.25">
      <c r="D41" s="82"/>
    </row>
    <row r="42" spans="1:25" x14ac:dyDescent="0.25">
      <c r="D42" s="82"/>
    </row>
    <row r="43" spans="1:25" x14ac:dyDescent="0.25">
      <c r="A43" s="80"/>
      <c r="D43" s="82"/>
      <c r="E43" s="82"/>
      <c r="F43" s="82"/>
      <c r="G43" s="82"/>
      <c r="H43" s="82"/>
      <c r="J43" s="159"/>
    </row>
    <row r="44" spans="1:25" x14ac:dyDescent="0.25">
      <c r="A44" s="80"/>
      <c r="D44" s="82"/>
      <c r="E44" s="82"/>
      <c r="F44" s="82"/>
      <c r="G44" s="82"/>
      <c r="H44" s="82"/>
      <c r="J44" s="159"/>
    </row>
    <row r="45" spans="1:25" x14ac:dyDescent="0.25">
      <c r="A45" s="80"/>
      <c r="D45" s="82"/>
      <c r="E45" s="82"/>
      <c r="F45" s="82"/>
      <c r="G45" s="82"/>
      <c r="H45" s="82"/>
      <c r="J45" s="159"/>
    </row>
    <row r="46" spans="1:25" x14ac:dyDescent="0.25">
      <c r="A46" s="80"/>
      <c r="D46" s="82"/>
      <c r="E46" s="82"/>
      <c r="F46" s="82"/>
      <c r="G46" s="82"/>
      <c r="H46" s="82"/>
      <c r="J46" s="159"/>
    </row>
    <row r="47" spans="1:25" x14ac:dyDescent="0.25">
      <c r="A47" s="80"/>
      <c r="D47" s="82"/>
      <c r="E47" s="82"/>
      <c r="F47" s="82"/>
      <c r="G47" s="82"/>
      <c r="H47" s="82"/>
      <c r="J47" s="159"/>
    </row>
    <row r="48" spans="1:25" x14ac:dyDescent="0.25">
      <c r="A48" s="80"/>
      <c r="D48" s="82"/>
      <c r="E48" s="82"/>
      <c r="F48" s="82"/>
      <c r="G48" s="82"/>
      <c r="H48" s="82"/>
      <c r="J48" s="159"/>
    </row>
    <row r="49" spans="1:18" x14ac:dyDescent="0.25">
      <c r="A49" s="80"/>
      <c r="D49" s="82"/>
      <c r="E49" s="82"/>
      <c r="F49" s="82"/>
      <c r="G49" s="82"/>
      <c r="H49" s="82"/>
      <c r="J49" s="159"/>
    </row>
    <row r="50" spans="1:18" x14ac:dyDescent="0.25">
      <c r="A50" s="80"/>
      <c r="D50" s="82"/>
      <c r="E50" s="82"/>
      <c r="F50" s="82"/>
      <c r="G50" s="82"/>
      <c r="H50" s="82"/>
      <c r="J50" s="159"/>
    </row>
    <row r="51" spans="1:18" x14ac:dyDescent="0.25">
      <c r="A51" s="80"/>
      <c r="B51" s="82"/>
      <c r="C51" s="82"/>
      <c r="D51" s="82"/>
      <c r="E51" s="82"/>
      <c r="F51" s="82"/>
      <c r="G51" s="82"/>
      <c r="H51" s="82"/>
      <c r="J51" s="159"/>
    </row>
    <row r="52" spans="1:18" x14ac:dyDescent="0.25">
      <c r="A52" s="80"/>
      <c r="B52" s="82"/>
      <c r="C52" s="82"/>
      <c r="D52" s="82"/>
      <c r="E52" s="82"/>
      <c r="F52" s="82"/>
      <c r="G52" s="82"/>
      <c r="H52" s="82"/>
      <c r="J52" s="159"/>
    </row>
    <row r="53" spans="1:18" x14ac:dyDescent="0.25">
      <c r="A53" s="80"/>
      <c r="B53" s="82"/>
      <c r="C53" s="82"/>
      <c r="D53" s="82"/>
      <c r="E53" s="82"/>
      <c r="F53" s="82"/>
      <c r="G53" s="82"/>
      <c r="H53" s="82"/>
      <c r="J53" s="159"/>
    </row>
    <row r="54" spans="1:18" x14ac:dyDescent="0.25">
      <c r="A54" s="80"/>
      <c r="B54" s="82"/>
      <c r="C54" s="82"/>
      <c r="D54" s="82"/>
      <c r="E54" s="82"/>
      <c r="F54" s="82"/>
      <c r="G54" s="82"/>
      <c r="H54" s="82"/>
      <c r="J54" s="159"/>
    </row>
    <row r="55" spans="1:18" x14ac:dyDescent="0.25">
      <c r="A55" s="80"/>
      <c r="B55" s="82"/>
      <c r="C55" s="82"/>
      <c r="D55" s="82"/>
    </row>
    <row r="56" spans="1:18" x14ac:dyDescent="0.25">
      <c r="A56" s="80"/>
    </row>
    <row r="57" spans="1:18" x14ac:dyDescent="0.25">
      <c r="A57" s="80"/>
    </row>
    <row r="58" spans="1:18" x14ac:dyDescent="0.25">
      <c r="A58" s="80"/>
    </row>
    <row r="59" spans="1:18" x14ac:dyDescent="0.25">
      <c r="A59" s="80"/>
    </row>
    <row r="60" spans="1:18" x14ac:dyDescent="0.25">
      <c r="A60" s="80"/>
      <c r="J60" s="84"/>
      <c r="K60" s="198"/>
      <c r="L60" s="198"/>
      <c r="M60" s="198"/>
      <c r="N60" s="198"/>
      <c r="O60" s="198"/>
      <c r="P60" s="198"/>
      <c r="Q60" s="198"/>
      <c r="R60" s="198"/>
    </row>
    <row r="61" spans="1:18" x14ac:dyDescent="0.25">
      <c r="A61" s="80"/>
      <c r="J61" s="84"/>
      <c r="K61" s="198"/>
      <c r="L61" s="198"/>
      <c r="M61" s="198"/>
      <c r="N61" s="198"/>
      <c r="O61" s="198"/>
      <c r="P61" s="198"/>
      <c r="Q61" s="198"/>
      <c r="R61" s="198"/>
    </row>
    <row r="62" spans="1:18" x14ac:dyDescent="0.25">
      <c r="A62" s="80"/>
      <c r="J62" s="84"/>
      <c r="K62" s="84"/>
      <c r="L62" s="84"/>
      <c r="M62" s="84"/>
      <c r="N62" s="84"/>
      <c r="O62" s="84"/>
      <c r="P62" s="84"/>
      <c r="Q62" s="84"/>
      <c r="R62" s="84"/>
    </row>
    <row r="63" spans="1:18" x14ac:dyDescent="0.25">
      <c r="A63" s="80" t="s">
        <v>24</v>
      </c>
      <c r="J63" s="82"/>
      <c r="K63" s="110"/>
      <c r="L63" s="110"/>
      <c r="M63" s="110"/>
      <c r="N63" s="110"/>
      <c r="O63" s="110"/>
      <c r="P63" s="110"/>
      <c r="Q63" s="110"/>
      <c r="R63" s="110"/>
    </row>
    <row r="64" spans="1:18" x14ac:dyDescent="0.25">
      <c r="A64" s="80" t="s">
        <v>25</v>
      </c>
      <c r="J64" s="82"/>
      <c r="K64" s="110"/>
      <c r="L64" s="110"/>
      <c r="M64" s="110"/>
      <c r="N64" s="110"/>
      <c r="O64" s="110"/>
      <c r="P64" s="110"/>
      <c r="Q64" s="110"/>
      <c r="R64" s="110"/>
    </row>
    <row r="65" spans="1:18" x14ac:dyDescent="0.25">
      <c r="A65" s="80" t="s">
        <v>26</v>
      </c>
      <c r="J65" s="82"/>
      <c r="K65" s="110"/>
      <c r="L65" s="110"/>
      <c r="M65" s="110"/>
      <c r="N65" s="110"/>
      <c r="O65" s="110"/>
      <c r="P65" s="110"/>
      <c r="Q65" s="110"/>
      <c r="R65" s="110"/>
    </row>
    <row r="66" spans="1:18" x14ac:dyDescent="0.25">
      <c r="A66" s="80" t="s">
        <v>27</v>
      </c>
      <c r="J66" s="82"/>
      <c r="K66" s="110"/>
      <c r="L66" s="110"/>
      <c r="M66" s="110"/>
      <c r="N66" s="110"/>
      <c r="O66" s="110"/>
      <c r="P66" s="110"/>
      <c r="Q66" s="110"/>
      <c r="R66" s="110"/>
    </row>
    <row r="67" spans="1:18" x14ac:dyDescent="0.25">
      <c r="A67" s="80" t="s">
        <v>28</v>
      </c>
      <c r="J67" s="82"/>
      <c r="K67" s="110"/>
      <c r="L67" s="110"/>
      <c r="M67" s="110"/>
      <c r="N67" s="110"/>
      <c r="O67" s="110"/>
      <c r="P67" s="110"/>
      <c r="Q67" s="110"/>
      <c r="R67" s="110"/>
    </row>
    <row r="68" spans="1:18" x14ac:dyDescent="0.25">
      <c r="A68" s="80" t="s">
        <v>29</v>
      </c>
      <c r="J68" s="82"/>
      <c r="K68" s="110"/>
      <c r="L68" s="110"/>
      <c r="M68" s="110"/>
      <c r="N68" s="110"/>
      <c r="O68" s="110"/>
      <c r="P68" s="110"/>
      <c r="R68" s="110"/>
    </row>
    <row r="69" spans="1:18" x14ac:dyDescent="0.25">
      <c r="A69" s="80" t="s">
        <v>30</v>
      </c>
      <c r="J69" s="82"/>
      <c r="K69" s="110"/>
      <c r="M69" s="110"/>
      <c r="N69" s="110"/>
      <c r="O69" s="110"/>
      <c r="R69" s="110"/>
    </row>
    <row r="70" spans="1:18" x14ac:dyDescent="0.25">
      <c r="A70" s="80" t="s">
        <v>11</v>
      </c>
      <c r="J70" s="82"/>
      <c r="K70" s="110"/>
      <c r="M70" s="110"/>
      <c r="N70" s="110"/>
      <c r="O70" s="110"/>
      <c r="R70" s="110"/>
    </row>
    <row r="71" spans="1:18" x14ac:dyDescent="0.25">
      <c r="A71" s="80" t="s">
        <v>12</v>
      </c>
      <c r="J71" s="82"/>
      <c r="K71" s="110"/>
      <c r="M71" s="110"/>
      <c r="N71" s="110"/>
      <c r="O71" s="110"/>
      <c r="R71" s="110"/>
    </row>
    <row r="72" spans="1:18" x14ac:dyDescent="0.25">
      <c r="A72" s="80" t="s">
        <v>13</v>
      </c>
      <c r="J72" s="82"/>
      <c r="K72" s="110"/>
      <c r="M72" s="110"/>
      <c r="N72" s="110"/>
      <c r="O72" s="110"/>
      <c r="R72" s="110"/>
    </row>
    <row r="73" spans="1:18" x14ac:dyDescent="0.25">
      <c r="A73" s="80" t="s">
        <v>14</v>
      </c>
      <c r="J73" s="82"/>
      <c r="K73" s="110"/>
      <c r="M73" s="110"/>
      <c r="N73" s="110"/>
      <c r="O73" s="110"/>
      <c r="R73" s="110"/>
    </row>
    <row r="74" spans="1:18" x14ac:dyDescent="0.25">
      <c r="A74" s="80" t="s">
        <v>15</v>
      </c>
      <c r="J74" s="82"/>
      <c r="K74" s="110"/>
      <c r="M74" s="110"/>
      <c r="N74" s="110"/>
      <c r="O74" s="110"/>
      <c r="R74" s="110"/>
    </row>
    <row r="75" spans="1:18" x14ac:dyDescent="0.25">
      <c r="A75" s="80"/>
    </row>
  </sheetData>
  <sheetProtection algorithmName="SHA-512" hashValue="TRCOPFchMegAYA22HSYp2cgslfCNdr0QuFn3NlfEE0tO0Tds+cDlZl1AWZ0xBWFIWe1l4gfQ2JYtduTFE5ukkA==" saltValue="QJytbue3APW9aNjvJNzH9A==" spinCount="100000" sheet="1" objects="1" scenarios="1" formatColumns="0"/>
  <mergeCells count="6">
    <mergeCell ref="F2:H2"/>
    <mergeCell ref="K61:M61"/>
    <mergeCell ref="N61:R61"/>
    <mergeCell ref="K60:R60"/>
    <mergeCell ref="B1:K1"/>
    <mergeCell ref="M1:Q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762FD-35D7-4D61-A230-402B8FD37374}">
  <dimension ref="A1:D23"/>
  <sheetViews>
    <sheetView zoomScale="90" zoomScaleNormal="90" workbookViewId="0">
      <selection activeCell="B23" sqref="B23"/>
    </sheetView>
  </sheetViews>
  <sheetFormatPr defaultRowHeight="14.25" x14ac:dyDescent="0.2"/>
  <cols>
    <col min="1" max="1" width="38.375" bestFit="1" customWidth="1"/>
    <col min="2" max="2" width="28.5" bestFit="1" customWidth="1"/>
    <col min="3" max="3" width="7.75" bestFit="1" customWidth="1"/>
    <col min="4" max="4" width="55.625" customWidth="1"/>
    <col min="5" max="5" width="15.625" customWidth="1"/>
  </cols>
  <sheetData>
    <row r="1" spans="1:4" ht="57" x14ac:dyDescent="0.2">
      <c r="B1" s="168" t="s">
        <v>87</v>
      </c>
      <c r="D1" s="10" t="s">
        <v>125</v>
      </c>
    </row>
    <row r="3" spans="1:4" ht="15" x14ac:dyDescent="0.25">
      <c r="A3" s="2" t="s">
        <v>57</v>
      </c>
    </row>
    <row r="4" spans="1:4" x14ac:dyDescent="0.2">
      <c r="A4" s="8"/>
      <c r="B4" s="9" t="s">
        <v>63</v>
      </c>
    </row>
    <row r="5" spans="1:4" x14ac:dyDescent="0.2">
      <c r="A5" s="4"/>
      <c r="B5" s="5" t="s">
        <v>62</v>
      </c>
    </row>
    <row r="6" spans="1:4" x14ac:dyDescent="0.2">
      <c r="A6" s="4"/>
      <c r="B6" s="5"/>
    </row>
    <row r="7" spans="1:4" x14ac:dyDescent="0.2">
      <c r="A7" s="4" t="s">
        <v>38</v>
      </c>
      <c r="B7" s="5"/>
    </row>
    <row r="8" spans="1:4" x14ac:dyDescent="0.2">
      <c r="A8" s="6" t="s">
        <v>39</v>
      </c>
      <c r="B8" s="7"/>
    </row>
    <row r="10" spans="1:4" ht="15" x14ac:dyDescent="0.25">
      <c r="A10" s="2" t="s">
        <v>86</v>
      </c>
    </row>
    <row r="11" spans="1:4" x14ac:dyDescent="0.2">
      <c r="A11" s="8" t="s">
        <v>84</v>
      </c>
      <c r="B11" s="166" t="s">
        <v>135</v>
      </c>
    </row>
    <row r="12" spans="1:4" ht="13.5" customHeight="1" x14ac:dyDescent="0.2">
      <c r="A12" s="6" t="s">
        <v>85</v>
      </c>
      <c r="B12" s="167">
        <v>45200</v>
      </c>
    </row>
    <row r="20" spans="1:3" ht="15" x14ac:dyDescent="0.25">
      <c r="A20" s="2" t="s">
        <v>81</v>
      </c>
    </row>
    <row r="21" spans="1:3" x14ac:dyDescent="0.2">
      <c r="A21" s="8"/>
      <c r="B21" s="3" t="s">
        <v>91</v>
      </c>
      <c r="C21" s="9" t="s">
        <v>133</v>
      </c>
    </row>
    <row r="22" spans="1:3" x14ac:dyDescent="0.2">
      <c r="A22" s="4" t="s">
        <v>83</v>
      </c>
      <c r="B22" s="164">
        <v>45227</v>
      </c>
      <c r="C22" s="5">
        <v>1</v>
      </c>
    </row>
    <row r="23" spans="1:3" x14ac:dyDescent="0.2">
      <c r="A23" s="6" t="s">
        <v>82</v>
      </c>
      <c r="B23" s="165">
        <v>45381</v>
      </c>
      <c r="C23" s="7">
        <v>-1</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710E030EB06D4A999611A02B0F9BD5" ma:contentTypeVersion="19" ma:contentTypeDescription="Create a new document." ma:contentTypeScope="" ma:versionID="c790df99102e8f00141567e1fb19d9ca">
  <xsd:schema xmlns:xsd="http://www.w3.org/2001/XMLSchema" xmlns:xs="http://www.w3.org/2001/XMLSchema" xmlns:p="http://schemas.microsoft.com/office/2006/metadata/properties" xmlns:ns2="968beddd-69c3-4fab-9079-b5200773740f" xmlns:ns3="fa44047e-bc73-4814-acbf-3aca4f7b049a" targetNamespace="http://schemas.microsoft.com/office/2006/metadata/properties" ma:root="true" ma:fieldsID="dc72258e39bda350228bfb7c086ba001" ns2:_="" ns3:_="">
    <xsd:import namespace="968beddd-69c3-4fab-9079-b5200773740f"/>
    <xsd:import namespace="fa44047e-bc73-4814-acbf-3aca4f7b04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2:TaxCatchAll"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beddd-69c3-4fab-9079-b5200773740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667bf46-4306-46dc-bdb8-e47987cbdaa6}" ma:internalName="TaxCatchAll" ma:showField="CatchAllData" ma:web="968beddd-69c3-4fab-9079-b5200773740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a44047e-bc73-4814-acbf-3aca4f7b04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30052cb-440a-4c55-9028-1608445fccd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a44047e-bc73-4814-acbf-3aca4f7b049a">
      <Terms xmlns="http://schemas.microsoft.com/office/infopath/2007/PartnerControls"/>
    </lcf76f155ced4ddcb4097134ff3c332f>
    <TaxCatchAll xmlns="968beddd-69c3-4fab-9079-b5200773740f" xsi:nil="true"/>
  </documentManagement>
</p:properties>
</file>

<file path=customXml/itemProps1.xml><?xml version="1.0" encoding="utf-8"?>
<ds:datastoreItem xmlns:ds="http://schemas.openxmlformats.org/officeDocument/2006/customXml" ds:itemID="{D9C3D2E6-AF1D-4AB9-BC4C-443843D1A8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8beddd-69c3-4fab-9079-b5200773740f"/>
    <ds:schemaRef ds:uri="fa44047e-bc73-4814-acbf-3aca4f7b04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831272-553F-49E3-96A7-1A4C2C45E5DE}">
  <ds:schemaRefs>
    <ds:schemaRef ds:uri="http://schemas.microsoft.com/sharepoint/v3/contenttype/forms"/>
  </ds:schemaRefs>
</ds:datastoreItem>
</file>

<file path=customXml/itemProps3.xml><?xml version="1.0" encoding="utf-8"?>
<ds:datastoreItem xmlns:ds="http://schemas.openxmlformats.org/officeDocument/2006/customXml" ds:itemID="{884025B5-7DF9-4C0A-883E-7C27BC190A32}">
  <ds:schemaRefs>
    <ds:schemaRef ds:uri="http://schemas.microsoft.com/office/2006/documentManagement/types"/>
    <ds:schemaRef ds:uri="http://purl.org/dc/terms/"/>
    <ds:schemaRef ds:uri="http://purl.org/dc/elements/1.1/"/>
    <ds:schemaRef ds:uri="http://purl.org/dc/dcmitype/"/>
    <ds:schemaRef ds:uri="http://www.w3.org/XML/1998/namespace"/>
    <ds:schemaRef ds:uri="968beddd-69c3-4fab-9079-b5200773740f"/>
    <ds:schemaRef ds:uri="http://schemas.microsoft.com/office/2006/metadata/properties"/>
    <ds:schemaRef ds:uri="http://schemas.microsoft.com/office/infopath/2007/PartnerControls"/>
    <ds:schemaRef ds:uri="http://schemas.openxmlformats.org/package/2006/metadata/core-properties"/>
    <ds:schemaRef ds:uri="fa44047e-bc73-4814-acbf-3aca4f7b049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Priser</vt:lpstr>
      <vt:lpstr>Indata</vt:lpstr>
      <vt:lpstr>Inmatning</vt:lpstr>
      <vt:lpstr>Sammanställning </vt:lpstr>
      <vt:lpstr>Listor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2016-05-23T12:40:23Z</dcterms:created>
  <dcterms:modified xsi:type="dcterms:W3CDTF">2023-08-29T12:23:26Z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0x0101003F710E030EB06D4A999611A02B0F9BD5</vt:lpwstr>
  </property>
  <property fmtid="{D5CDD505-2E9C-101B-9397-08002B2CF9AE}" pid="3" name="MediaServiceImageTags">
    <vt:lpwstr/>
  </property>
</Properties>
</file>