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ordionenergi.sharepoint.com/sites/RA-MarketOperations/Shared Documents/General/Nätaktiviteter/Nätavräkning/TSO/Gaskvalitet/"/>
    </mc:Choice>
  </mc:AlternateContent>
  <xr:revisionPtr revIDLastSave="407" documentId="11_60076189BE3C0BE1B5158D16BB27116E742E67FB" xr6:coauthVersionLast="47" xr6:coauthVersionMax="47" xr10:uidLastSave="{13501F6A-D4C8-4976-B36B-E642C0660C4A}"/>
  <bookViews>
    <workbookView xWindow="-26355" yWindow="-10155" windowWidth="24870" windowHeight="13920" xr2:uid="{00000000-000D-0000-FFFF-FFFF00000000}"/>
  </bookViews>
  <sheets>
    <sheet name="2024" sheetId="19" r:id="rId1"/>
    <sheet name="2023" sheetId="18" r:id="rId2"/>
    <sheet name="2022" sheetId="17" r:id="rId3"/>
    <sheet name="2021" sheetId="16" r:id="rId4"/>
    <sheet name="2020" sheetId="15" r:id="rId5"/>
    <sheet name="2019" sheetId="14" r:id="rId6"/>
    <sheet name="2018" sheetId="13" r:id="rId7"/>
    <sheet name="2017" sheetId="12" r:id="rId8"/>
    <sheet name="2016" sheetId="11" r:id="rId9"/>
    <sheet name="2015" sheetId="10" r:id="rId10"/>
    <sheet name="2014" sheetId="9" r:id="rId11"/>
    <sheet name="2013" sheetId="8" r:id="rId12"/>
    <sheet name="2012" sheetId="7" r:id="rId13"/>
    <sheet name="2011" sheetId="6" r:id="rId14"/>
    <sheet name="2010" sheetId="5" r:id="rId15"/>
    <sheet name="2009" sheetId="4" r:id="rId16"/>
    <sheet name="2008" sheetId="3" r:id="rId17"/>
    <sheet name="2007" sheetId="2" r:id="rId18"/>
    <sheet name="2006" sheetId="1" r:id="rId19"/>
  </sheets>
  <definedNames>
    <definedName name="_xlnm.Print_Area" localSheetId="18">'2006'!$A$1:$L$20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9" l="1"/>
  <c r="J9" i="19"/>
  <c r="I9" i="19"/>
  <c r="J6" i="19"/>
  <c r="K6" i="19"/>
  <c r="K8" i="19"/>
  <c r="J8" i="19"/>
  <c r="I8" i="19"/>
  <c r="K7" i="19"/>
  <c r="J7" i="19"/>
  <c r="I7" i="19"/>
  <c r="H19" i="19"/>
  <c r="G19" i="19"/>
  <c r="F19" i="19"/>
  <c r="E19" i="19"/>
  <c r="D19" i="19"/>
  <c r="J17" i="19"/>
  <c r="I17" i="19"/>
  <c r="K17" i="19" s="1"/>
  <c r="I16" i="19"/>
  <c r="K16" i="19" s="1"/>
  <c r="I15" i="19"/>
  <c r="K15" i="19" s="1"/>
  <c r="K14" i="19"/>
  <c r="I14" i="19"/>
  <c r="J14" i="19" s="1"/>
  <c r="I6" i="19"/>
  <c r="J19" i="18"/>
  <c r="I19" i="19" l="1"/>
  <c r="K19" i="19"/>
  <c r="J15" i="19"/>
  <c r="J16" i="19"/>
  <c r="K13" i="18"/>
  <c r="J13" i="18"/>
  <c r="I13" i="18"/>
  <c r="K12" i="18"/>
  <c r="J12" i="18"/>
  <c r="I12" i="18"/>
  <c r="J19" i="19" l="1"/>
  <c r="K11" i="18"/>
  <c r="J11" i="18"/>
  <c r="I11" i="18"/>
  <c r="I10" i="18"/>
  <c r="K10" i="18" s="1"/>
  <c r="K9" i="18"/>
  <c r="J9" i="18"/>
  <c r="I9" i="18"/>
  <c r="J10" i="18" l="1"/>
  <c r="K8" i="18"/>
  <c r="J8" i="18"/>
  <c r="I8" i="18"/>
  <c r="J6" i="18" l="1"/>
  <c r="K7" i="18"/>
  <c r="J7" i="18"/>
  <c r="I7" i="18"/>
  <c r="H19" i="18" l="1"/>
  <c r="G19" i="18"/>
  <c r="F19" i="18"/>
  <c r="E19" i="18"/>
  <c r="D19" i="18"/>
  <c r="I17" i="18"/>
  <c r="I16" i="18"/>
  <c r="K16" i="18" s="1"/>
  <c r="I15" i="18"/>
  <c r="K15" i="18" s="1"/>
  <c r="I14" i="18"/>
  <c r="K14" i="18" s="1"/>
  <c r="I6" i="18"/>
  <c r="K6" i="18" s="1"/>
  <c r="K17" i="18" l="1"/>
  <c r="K19" i="18" s="1"/>
  <c r="I19" i="18"/>
  <c r="J15" i="18"/>
  <c r="J14" i="18"/>
  <c r="J16" i="18"/>
  <c r="J17" i="18"/>
  <c r="K19" i="17"/>
  <c r="J15" i="17" l="1"/>
  <c r="J13" i="17"/>
  <c r="I15" i="17"/>
  <c r="K15" i="17" s="1"/>
  <c r="I16" i="17"/>
  <c r="J16" i="17" s="1"/>
  <c r="I17" i="17"/>
  <c r="J17" i="17" s="1"/>
  <c r="I14" i="17"/>
  <c r="K14" i="17" s="1"/>
  <c r="D19" i="17"/>
  <c r="K16" i="17"/>
  <c r="H19" i="17"/>
  <c r="G19" i="17"/>
  <c r="F19" i="17"/>
  <c r="E19" i="17"/>
  <c r="I13" i="17"/>
  <c r="K13" i="17" s="1"/>
  <c r="I12" i="17"/>
  <c r="K12" i="17" s="1"/>
  <c r="I11" i="17"/>
  <c r="J11" i="17" s="1"/>
  <c r="K10" i="17"/>
  <c r="J10" i="17"/>
  <c r="I9" i="17"/>
  <c r="K9" i="17" s="1"/>
  <c r="I8" i="17"/>
  <c r="J8" i="17" s="1"/>
  <c r="I7" i="17"/>
  <c r="K7" i="17" s="1"/>
  <c r="I6" i="17"/>
  <c r="J6" i="17" s="1"/>
  <c r="E19" i="16"/>
  <c r="D19" i="16"/>
  <c r="H19" i="16"/>
  <c r="G19" i="16"/>
  <c r="F19" i="16"/>
  <c r="I17" i="16"/>
  <c r="K17" i="16" s="1"/>
  <c r="K19" i="16" s="1"/>
  <c r="I16" i="16"/>
  <c r="K16" i="16"/>
  <c r="I15" i="16"/>
  <c r="K15" i="16"/>
  <c r="I14" i="16"/>
  <c r="K14" i="16"/>
  <c r="J13" i="16"/>
  <c r="I13" i="16"/>
  <c r="K13" i="16"/>
  <c r="I12" i="16"/>
  <c r="K12" i="16"/>
  <c r="I11" i="16"/>
  <c r="K11" i="16"/>
  <c r="I10" i="16"/>
  <c r="K10" i="16"/>
  <c r="I9" i="16"/>
  <c r="K9" i="16"/>
  <c r="I8" i="16"/>
  <c r="K8" i="16"/>
  <c r="I7" i="16"/>
  <c r="J7" i="16"/>
  <c r="I6" i="16"/>
  <c r="I13" i="15"/>
  <c r="I14" i="15"/>
  <c r="I15" i="15"/>
  <c r="I16" i="15"/>
  <c r="K16" i="15"/>
  <c r="I17" i="15"/>
  <c r="K17" i="15"/>
  <c r="K7" i="16"/>
  <c r="J11" i="16"/>
  <c r="J10" i="16"/>
  <c r="J14" i="16"/>
  <c r="K6" i="16"/>
  <c r="J9" i="16"/>
  <c r="J12" i="16"/>
  <c r="J15" i="16"/>
  <c r="J8" i="16"/>
  <c r="J16" i="16"/>
  <c r="J6" i="16"/>
  <c r="J17" i="16"/>
  <c r="J19" i="16" s="1"/>
  <c r="J17" i="15"/>
  <c r="J16" i="15"/>
  <c r="J15" i="15"/>
  <c r="K15" i="15"/>
  <c r="J14" i="15"/>
  <c r="K14" i="15"/>
  <c r="J13" i="15"/>
  <c r="K13" i="15"/>
  <c r="K19" i="15"/>
  <c r="E19" i="15"/>
  <c r="F19" i="15"/>
  <c r="G19" i="15"/>
  <c r="H19" i="15"/>
  <c r="I19" i="15"/>
  <c r="J19" i="15"/>
  <c r="D19" i="15"/>
  <c r="K12" i="15"/>
  <c r="J12" i="15"/>
  <c r="I12" i="15"/>
  <c r="I11" i="15"/>
  <c r="J11" i="15"/>
  <c r="K11" i="15"/>
  <c r="I10" i="15"/>
  <c r="K10" i="15"/>
  <c r="J10" i="15"/>
  <c r="I9" i="15"/>
  <c r="J9" i="15"/>
  <c r="K9" i="15"/>
  <c r="I8" i="15"/>
  <c r="J8" i="15"/>
  <c r="K8" i="15"/>
  <c r="I6" i="15"/>
  <c r="J6" i="15"/>
  <c r="I7" i="15"/>
  <c r="K7" i="15"/>
  <c r="K6" i="15"/>
  <c r="J7" i="15"/>
  <c r="I17" i="14"/>
  <c r="J17" i="14"/>
  <c r="K17" i="14"/>
  <c r="I16" i="14"/>
  <c r="J16" i="14"/>
  <c r="K16" i="14"/>
  <c r="I15" i="14"/>
  <c r="J15" i="14"/>
  <c r="K15" i="14"/>
  <c r="I14" i="14"/>
  <c r="J14" i="14"/>
  <c r="K14" i="14"/>
  <c r="I13" i="14"/>
  <c r="J13" i="14"/>
  <c r="K13" i="14"/>
  <c r="I12" i="14"/>
  <c r="J12" i="14"/>
  <c r="K12" i="14"/>
  <c r="I11" i="14"/>
  <c r="J11" i="14"/>
  <c r="G11" i="14"/>
  <c r="E11" i="14"/>
  <c r="K11" i="14"/>
  <c r="I9" i="14"/>
  <c r="I10" i="14"/>
  <c r="J10" i="14"/>
  <c r="K10" i="14"/>
  <c r="I8" i="14"/>
  <c r="J9" i="14"/>
  <c r="K9" i="14"/>
  <c r="J8" i="14"/>
  <c r="K8" i="14"/>
  <c r="J7" i="14"/>
  <c r="K7" i="14"/>
  <c r="I19" i="14"/>
  <c r="H19" i="14"/>
  <c r="F19" i="14"/>
  <c r="D19" i="14"/>
  <c r="G6" i="14"/>
  <c r="K6" i="14"/>
  <c r="K19" i="14"/>
  <c r="E6" i="14"/>
  <c r="J6" i="14"/>
  <c r="J19" i="14"/>
  <c r="J19" i="13"/>
  <c r="G19" i="13"/>
  <c r="E19" i="13"/>
  <c r="D19" i="13"/>
  <c r="H19" i="13"/>
  <c r="F19" i="13"/>
  <c r="H19" i="12"/>
  <c r="G19" i="12"/>
  <c r="I17" i="12"/>
  <c r="J17" i="12"/>
  <c r="D19" i="12"/>
  <c r="I16" i="12"/>
  <c r="J16" i="12"/>
  <c r="K16" i="12"/>
  <c r="F19" i="12"/>
  <c r="I15" i="12"/>
  <c r="J15" i="12"/>
  <c r="I14" i="12"/>
  <c r="J14" i="12"/>
  <c r="I13" i="12"/>
  <c r="J13" i="12"/>
  <c r="I12" i="12"/>
  <c r="K12" i="12"/>
  <c r="I11" i="12"/>
  <c r="K11" i="12"/>
  <c r="J11" i="12"/>
  <c r="I10" i="12"/>
  <c r="K10" i="12"/>
  <c r="I9" i="12"/>
  <c r="K9" i="12"/>
  <c r="I8" i="12"/>
  <c r="K8" i="12"/>
  <c r="I7" i="12"/>
  <c r="J7" i="12"/>
  <c r="I6" i="12"/>
  <c r="K6" i="12"/>
  <c r="I17" i="11"/>
  <c r="J17" i="11"/>
  <c r="D19" i="11"/>
  <c r="E19" i="11"/>
  <c r="G19" i="11"/>
  <c r="H19" i="11"/>
  <c r="I16" i="11"/>
  <c r="J16" i="11"/>
  <c r="F19" i="11"/>
  <c r="I15" i="11"/>
  <c r="J15" i="11"/>
  <c r="I14" i="11"/>
  <c r="K14" i="11"/>
  <c r="I12" i="11"/>
  <c r="K12" i="11"/>
  <c r="I11" i="11"/>
  <c r="J11" i="11"/>
  <c r="I10" i="11"/>
  <c r="J10" i="11"/>
  <c r="I9" i="11"/>
  <c r="J9" i="11"/>
  <c r="I8" i="11"/>
  <c r="K8" i="11"/>
  <c r="I7" i="11"/>
  <c r="J7" i="11"/>
  <c r="I6" i="11"/>
  <c r="K6" i="11"/>
  <c r="I17" i="10"/>
  <c r="J17" i="10"/>
  <c r="I16" i="10"/>
  <c r="J16" i="10"/>
  <c r="I15" i="10"/>
  <c r="K15" i="10"/>
  <c r="I14" i="10"/>
  <c r="K14" i="10"/>
  <c r="G19" i="10"/>
  <c r="E19" i="10"/>
  <c r="I13" i="10"/>
  <c r="K13" i="10"/>
  <c r="I12" i="10"/>
  <c r="J12" i="10"/>
  <c r="I11" i="10"/>
  <c r="J11" i="10"/>
  <c r="I10" i="10"/>
  <c r="K10" i="10"/>
  <c r="I9" i="10"/>
  <c r="K9" i="10"/>
  <c r="I7" i="10"/>
  <c r="J7" i="10"/>
  <c r="I8" i="10"/>
  <c r="J8" i="10"/>
  <c r="I6" i="10"/>
  <c r="H19" i="10"/>
  <c r="F19" i="10"/>
  <c r="D19" i="10"/>
  <c r="I15" i="9"/>
  <c r="J15" i="9"/>
  <c r="G19" i="9"/>
  <c r="H19" i="9"/>
  <c r="F19" i="9"/>
  <c r="E19" i="9"/>
  <c r="D19" i="9"/>
  <c r="I17" i="9"/>
  <c r="K17" i="9"/>
  <c r="I16" i="9"/>
  <c r="J16" i="9"/>
  <c r="I14" i="9"/>
  <c r="K14" i="9"/>
  <c r="I13" i="9"/>
  <c r="K13" i="9"/>
  <c r="I12" i="9"/>
  <c r="J12" i="9"/>
  <c r="I11" i="9"/>
  <c r="K11" i="9"/>
  <c r="I10" i="9"/>
  <c r="K10" i="9"/>
  <c r="I9" i="9"/>
  <c r="K9" i="9"/>
  <c r="I8" i="9"/>
  <c r="J8" i="9"/>
  <c r="I7" i="9"/>
  <c r="K7" i="9"/>
  <c r="I6" i="9"/>
  <c r="K6" i="9"/>
  <c r="I17" i="8"/>
  <c r="K17" i="8"/>
  <c r="I16" i="8"/>
  <c r="J16" i="8"/>
  <c r="I15" i="8"/>
  <c r="K15" i="8"/>
  <c r="I14" i="8"/>
  <c r="K14" i="8"/>
  <c r="I12" i="8"/>
  <c r="K12" i="8"/>
  <c r="I13" i="8"/>
  <c r="J13" i="8"/>
  <c r="I11" i="8"/>
  <c r="J11" i="8"/>
  <c r="H19" i="8"/>
  <c r="F19" i="8"/>
  <c r="D19" i="8"/>
  <c r="I10" i="8"/>
  <c r="K10" i="8"/>
  <c r="I9" i="8"/>
  <c r="K9" i="8"/>
  <c r="G19" i="8"/>
  <c r="I8" i="8"/>
  <c r="K8" i="8"/>
  <c r="I7" i="8"/>
  <c r="K7" i="8"/>
  <c r="I6" i="8"/>
  <c r="E19" i="8"/>
  <c r="E6" i="7"/>
  <c r="E7" i="7"/>
  <c r="E8" i="7"/>
  <c r="E9" i="7"/>
  <c r="E10" i="7"/>
  <c r="E11" i="7"/>
  <c r="E12" i="7"/>
  <c r="E13" i="7"/>
  <c r="E14" i="7"/>
  <c r="E15" i="7"/>
  <c r="E16" i="7"/>
  <c r="E17" i="7"/>
  <c r="J17" i="7"/>
  <c r="G6" i="7"/>
  <c r="G7" i="7"/>
  <c r="G8" i="7"/>
  <c r="G9" i="7"/>
  <c r="G10" i="7"/>
  <c r="G11" i="7"/>
  <c r="G12" i="7"/>
  <c r="G13" i="7"/>
  <c r="G14" i="7"/>
  <c r="G15" i="7"/>
  <c r="G16" i="7"/>
  <c r="G17" i="7"/>
  <c r="I6" i="7"/>
  <c r="J6" i="7"/>
  <c r="I7" i="7"/>
  <c r="I8" i="7"/>
  <c r="J8" i="7"/>
  <c r="I9" i="7"/>
  <c r="K9" i="7"/>
  <c r="I10" i="7"/>
  <c r="I11" i="7"/>
  <c r="I12" i="7"/>
  <c r="J12" i="7"/>
  <c r="I13" i="7"/>
  <c r="I14" i="7"/>
  <c r="I15" i="7"/>
  <c r="I16" i="7"/>
  <c r="K16" i="7"/>
  <c r="I17" i="7"/>
  <c r="H19" i="7"/>
  <c r="F19" i="7"/>
  <c r="D19" i="7"/>
  <c r="D19" i="6"/>
  <c r="I16" i="6"/>
  <c r="I17" i="6"/>
  <c r="H19" i="6"/>
  <c r="F19" i="6"/>
  <c r="G17" i="6"/>
  <c r="E17" i="6"/>
  <c r="J17" i="6"/>
  <c r="G16" i="6"/>
  <c r="E16" i="6"/>
  <c r="I15" i="6"/>
  <c r="G15" i="6"/>
  <c r="E15" i="6"/>
  <c r="J15" i="6"/>
  <c r="I14" i="6"/>
  <c r="K14" i="6"/>
  <c r="G14" i="6"/>
  <c r="E14" i="6"/>
  <c r="I13" i="6"/>
  <c r="J13" i="6"/>
  <c r="G13" i="6"/>
  <c r="E13" i="6"/>
  <c r="I12" i="6"/>
  <c r="G12" i="6"/>
  <c r="E12" i="6"/>
  <c r="I11" i="6"/>
  <c r="G11" i="6"/>
  <c r="E11" i="6"/>
  <c r="J11" i="6"/>
  <c r="I10" i="6"/>
  <c r="G10" i="6"/>
  <c r="E10" i="6"/>
  <c r="I9" i="6"/>
  <c r="K9" i="6"/>
  <c r="G9" i="6"/>
  <c r="E9" i="6"/>
  <c r="I8" i="6"/>
  <c r="G8" i="6"/>
  <c r="E8" i="6"/>
  <c r="I7" i="6"/>
  <c r="G7" i="6"/>
  <c r="E7" i="6"/>
  <c r="I6" i="6"/>
  <c r="G6" i="6"/>
  <c r="E6" i="6"/>
  <c r="G17" i="5"/>
  <c r="K17" i="5"/>
  <c r="E17" i="5"/>
  <c r="J17" i="5"/>
  <c r="G16" i="5"/>
  <c r="K16" i="5"/>
  <c r="E16" i="5"/>
  <c r="J16" i="5"/>
  <c r="I15" i="5"/>
  <c r="G15" i="5"/>
  <c r="E15" i="5"/>
  <c r="I14" i="5"/>
  <c r="G14" i="5"/>
  <c r="K14" i="5"/>
  <c r="E14" i="5"/>
  <c r="J14" i="5"/>
  <c r="I13" i="5"/>
  <c r="J13" i="5"/>
  <c r="G13" i="5"/>
  <c r="E13" i="5"/>
  <c r="I12" i="5"/>
  <c r="G12" i="5"/>
  <c r="E12" i="5"/>
  <c r="I11" i="5"/>
  <c r="J11" i="5"/>
  <c r="G11" i="5"/>
  <c r="E11" i="5"/>
  <c r="I10" i="5"/>
  <c r="G10" i="5"/>
  <c r="E10" i="5"/>
  <c r="J10" i="5"/>
  <c r="D19" i="5"/>
  <c r="I9" i="5"/>
  <c r="G9" i="5"/>
  <c r="E9" i="5"/>
  <c r="I8" i="5"/>
  <c r="G8" i="5"/>
  <c r="E8" i="5"/>
  <c r="I7" i="5"/>
  <c r="G7" i="5"/>
  <c r="K7" i="5"/>
  <c r="E7" i="5"/>
  <c r="H19" i="5"/>
  <c r="F19" i="5"/>
  <c r="I6" i="5"/>
  <c r="G6" i="5"/>
  <c r="E6" i="5"/>
  <c r="H19" i="4"/>
  <c r="F19" i="4"/>
  <c r="D19" i="4"/>
  <c r="I17" i="4"/>
  <c r="G17" i="4"/>
  <c r="K17" i="4"/>
  <c r="E17" i="4"/>
  <c r="I16" i="4"/>
  <c r="G16" i="4"/>
  <c r="E16" i="4"/>
  <c r="I15" i="4"/>
  <c r="G15" i="4"/>
  <c r="E15" i="4"/>
  <c r="I14" i="4"/>
  <c r="G14" i="4"/>
  <c r="E14" i="4"/>
  <c r="I13" i="4"/>
  <c r="G13" i="4"/>
  <c r="E13" i="4"/>
  <c r="I12" i="4"/>
  <c r="G12" i="4"/>
  <c r="E12" i="4"/>
  <c r="I11" i="4"/>
  <c r="G11" i="4"/>
  <c r="E11" i="4"/>
  <c r="I10" i="4"/>
  <c r="G10" i="4"/>
  <c r="E10" i="4"/>
  <c r="I9" i="4"/>
  <c r="G9" i="4"/>
  <c r="E9" i="4"/>
  <c r="J9" i="4"/>
  <c r="I8" i="4"/>
  <c r="G8" i="4"/>
  <c r="E8" i="4"/>
  <c r="E7" i="4"/>
  <c r="G7" i="4"/>
  <c r="K7" i="4"/>
  <c r="I7" i="4"/>
  <c r="I6" i="4"/>
  <c r="G6" i="4"/>
  <c r="K6" i="4"/>
  <c r="E6" i="4"/>
  <c r="F19" i="3"/>
  <c r="I17" i="3"/>
  <c r="G17" i="3"/>
  <c r="E17" i="3"/>
  <c r="H19" i="3"/>
  <c r="I16" i="3"/>
  <c r="G16" i="3"/>
  <c r="E16" i="3"/>
  <c r="I15" i="3"/>
  <c r="G15" i="3"/>
  <c r="K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J11" i="3"/>
  <c r="I10" i="3"/>
  <c r="G10" i="3"/>
  <c r="E10" i="3"/>
  <c r="I9" i="3"/>
  <c r="G9" i="3"/>
  <c r="E9" i="3"/>
  <c r="I8" i="3"/>
  <c r="G8" i="3"/>
  <c r="K8" i="3"/>
  <c r="E8" i="3"/>
  <c r="I7" i="3"/>
  <c r="G7" i="3"/>
  <c r="K7" i="3"/>
  <c r="E7" i="3"/>
  <c r="D19" i="3"/>
  <c r="I6" i="3"/>
  <c r="G6" i="3"/>
  <c r="E6" i="3"/>
  <c r="I17" i="2"/>
  <c r="K17" i="2"/>
  <c r="G17" i="2"/>
  <c r="E17" i="2"/>
  <c r="I16" i="2"/>
  <c r="G16" i="2"/>
  <c r="E16" i="2"/>
  <c r="I15" i="2"/>
  <c r="G15" i="2"/>
  <c r="E15" i="2"/>
  <c r="D19" i="2"/>
  <c r="I14" i="2"/>
  <c r="G14" i="2"/>
  <c r="E14" i="2"/>
  <c r="I12" i="2"/>
  <c r="I13" i="2"/>
  <c r="G12" i="2"/>
  <c r="G13" i="2"/>
  <c r="E12" i="2"/>
  <c r="J12" i="2"/>
  <c r="E13" i="2"/>
  <c r="E11" i="2"/>
  <c r="G11" i="2"/>
  <c r="I11" i="2"/>
  <c r="I10" i="2"/>
  <c r="G10" i="2"/>
  <c r="E10" i="2"/>
  <c r="I9" i="2"/>
  <c r="G9" i="2"/>
  <c r="E9" i="2"/>
  <c r="I8" i="2"/>
  <c r="G8" i="2"/>
  <c r="K8" i="2"/>
  <c r="E8" i="2"/>
  <c r="E7" i="2"/>
  <c r="G7" i="2"/>
  <c r="I7" i="2"/>
  <c r="G6" i="2"/>
  <c r="I6" i="2"/>
  <c r="E6" i="2"/>
  <c r="H19" i="2"/>
  <c r="F19" i="2"/>
  <c r="K17" i="1"/>
  <c r="J17" i="1"/>
  <c r="K16" i="1"/>
  <c r="J16" i="1"/>
  <c r="D19" i="1"/>
  <c r="G14" i="1"/>
  <c r="K14" i="1"/>
  <c r="G15" i="1"/>
  <c r="K15" i="1"/>
  <c r="E15" i="1"/>
  <c r="J15" i="1"/>
  <c r="I6" i="1"/>
  <c r="I7" i="1"/>
  <c r="I8" i="1"/>
  <c r="I9" i="1"/>
  <c r="I10" i="1"/>
  <c r="I11" i="1"/>
  <c r="E6" i="1"/>
  <c r="E7" i="1"/>
  <c r="J7" i="1"/>
  <c r="E8" i="1"/>
  <c r="J8" i="1"/>
  <c r="E9" i="1"/>
  <c r="J9" i="1"/>
  <c r="E10" i="1"/>
  <c r="E11" i="1"/>
  <c r="E12" i="1"/>
  <c r="J12" i="1"/>
  <c r="E13" i="1"/>
  <c r="J13" i="1"/>
  <c r="E14" i="1"/>
  <c r="J14" i="1"/>
  <c r="G6" i="1"/>
  <c r="G7" i="1"/>
  <c r="K7" i="1"/>
  <c r="G8" i="1"/>
  <c r="G9" i="1"/>
  <c r="G10" i="1"/>
  <c r="K10" i="1"/>
  <c r="G11" i="1"/>
  <c r="G12" i="1"/>
  <c r="K12" i="1"/>
  <c r="G13" i="1"/>
  <c r="K13" i="1"/>
  <c r="H19" i="1"/>
  <c r="F19" i="1"/>
  <c r="K8" i="9"/>
  <c r="J10" i="9"/>
  <c r="K13" i="8"/>
  <c r="J6" i="9"/>
  <c r="J6" i="11"/>
  <c r="J12" i="11"/>
  <c r="I13" i="11"/>
  <c r="K13" i="11"/>
  <c r="J14" i="11"/>
  <c r="K15" i="12"/>
  <c r="E19" i="12"/>
  <c r="J9" i="12"/>
  <c r="K14" i="2"/>
  <c r="J12" i="12"/>
  <c r="I19" i="13"/>
  <c r="K10" i="11"/>
  <c r="J8" i="12"/>
  <c r="K19" i="13"/>
  <c r="K13" i="12"/>
  <c r="J17" i="2"/>
  <c r="J7" i="3"/>
  <c r="K12" i="3"/>
  <c r="K10" i="4"/>
  <c r="J8" i="8"/>
  <c r="J8" i="11"/>
  <c r="G19" i="2"/>
  <c r="K13" i="2"/>
  <c r="K16" i="4"/>
  <c r="K17" i="6"/>
  <c r="K16" i="6"/>
  <c r="E19" i="14"/>
  <c r="E19" i="1"/>
  <c r="K7" i="12"/>
  <c r="E19" i="3"/>
  <c r="J11" i="4"/>
  <c r="J17" i="4"/>
  <c r="K13" i="6"/>
  <c r="K13" i="7"/>
  <c r="J16" i="2"/>
  <c r="K6" i="3"/>
  <c r="J12" i="4"/>
  <c r="K15" i="5"/>
  <c r="K17" i="7"/>
  <c r="J15" i="8"/>
  <c r="J13" i="11"/>
  <c r="K16" i="2"/>
  <c r="K13" i="5"/>
  <c r="K6" i="7"/>
  <c r="J14" i="10"/>
  <c r="K16" i="11"/>
  <c r="K11" i="8"/>
  <c r="J10" i="8"/>
  <c r="K9" i="1"/>
  <c r="J6" i="2"/>
  <c r="K17" i="3"/>
  <c r="K8" i="6"/>
  <c r="G19" i="3"/>
  <c r="J9" i="10"/>
  <c r="J9" i="9"/>
  <c r="K8" i="1"/>
  <c r="J9" i="2"/>
  <c r="K12" i="2"/>
  <c r="J14" i="2"/>
  <c r="J15" i="2"/>
  <c r="J15" i="3"/>
  <c r="K13" i="4"/>
  <c r="J15" i="4"/>
  <c r="J9" i="5"/>
  <c r="K7" i="6"/>
  <c r="J14" i="6"/>
  <c r="J16" i="6"/>
  <c r="J14" i="7"/>
  <c r="I19" i="10"/>
  <c r="K16" i="10"/>
  <c r="J13" i="7"/>
  <c r="K17" i="12"/>
  <c r="K14" i="12"/>
  <c r="K11" i="1"/>
  <c r="J6" i="1"/>
  <c r="K6" i="1"/>
  <c r="K19" i="1"/>
  <c r="K9" i="2"/>
  <c r="J13" i="2"/>
  <c r="J8" i="3"/>
  <c r="K9" i="3"/>
  <c r="I19" i="3"/>
  <c r="J12" i="3"/>
  <c r="K13" i="3"/>
  <c r="E19" i="4"/>
  <c r="K8" i="4"/>
  <c r="J10" i="4"/>
  <c r="K11" i="4"/>
  <c r="J14" i="4"/>
  <c r="K15" i="4"/>
  <c r="K10" i="5"/>
  <c r="K11" i="5"/>
  <c r="J6" i="6"/>
  <c r="K15" i="6"/>
  <c r="K15" i="7"/>
  <c r="G19" i="7"/>
  <c r="J11" i="7"/>
  <c r="K16" i="8"/>
  <c r="K9" i="11"/>
  <c r="J10" i="12"/>
  <c r="J7" i="2"/>
  <c r="J17" i="3"/>
  <c r="K12" i="6"/>
  <c r="K14" i="7"/>
  <c r="E19" i="7"/>
  <c r="K6" i="10"/>
  <c r="J7" i="7"/>
  <c r="K7" i="11"/>
  <c r="I19" i="4"/>
  <c r="J8" i="4"/>
  <c r="J13" i="4"/>
  <c r="I19" i="5"/>
  <c r="J7" i="6"/>
  <c r="J9" i="6"/>
  <c r="I19" i="7"/>
  <c r="K19" i="12"/>
  <c r="K16" i="9"/>
  <c r="K17" i="10"/>
  <c r="J17" i="9"/>
  <c r="J6" i="4"/>
  <c r="J10" i="1"/>
  <c r="J11" i="1"/>
  <c r="K7" i="2"/>
  <c r="J8" i="2"/>
  <c r="J10" i="2"/>
  <c r="J19" i="2"/>
  <c r="K11" i="2"/>
  <c r="K15" i="2"/>
  <c r="J10" i="3"/>
  <c r="K11" i="3"/>
  <c r="J14" i="3"/>
  <c r="K16" i="3"/>
  <c r="J7" i="4"/>
  <c r="J19" i="4"/>
  <c r="K9" i="4"/>
  <c r="K12" i="4"/>
  <c r="K14" i="4"/>
  <c r="J16" i="4"/>
  <c r="E19" i="5"/>
  <c r="J8" i="5"/>
  <c r="K9" i="5"/>
  <c r="J12" i="5"/>
  <c r="E19" i="6"/>
  <c r="K11" i="6"/>
  <c r="J16" i="7"/>
  <c r="K11" i="7"/>
  <c r="K8" i="7"/>
  <c r="J9" i="7"/>
  <c r="J12" i="8"/>
  <c r="K7" i="10"/>
  <c r="J19" i="11"/>
  <c r="K15" i="11"/>
  <c r="J8" i="6"/>
  <c r="G19" i="5"/>
  <c r="I19" i="11"/>
  <c r="J15" i="10"/>
  <c r="J6" i="10"/>
  <c r="K11" i="11"/>
  <c r="K6" i="2"/>
  <c r="K19" i="2"/>
  <c r="K10" i="2"/>
  <c r="J11" i="2"/>
  <c r="J9" i="3"/>
  <c r="K10" i="3"/>
  <c r="J13" i="3"/>
  <c r="K14" i="3"/>
  <c r="J16" i="3"/>
  <c r="K6" i="5"/>
  <c r="J7" i="5"/>
  <c r="K8" i="5"/>
  <c r="K12" i="5"/>
  <c r="J15" i="5"/>
  <c r="K6" i="6"/>
  <c r="J10" i="6"/>
  <c r="J12" i="6"/>
  <c r="J15" i="7"/>
  <c r="K10" i="7"/>
  <c r="K12" i="7"/>
  <c r="I19" i="8"/>
  <c r="K15" i="9"/>
  <c r="I19" i="1"/>
  <c r="G19" i="14"/>
  <c r="G19" i="4"/>
  <c r="J7" i="8"/>
  <c r="I19" i="9"/>
  <c r="J11" i="9"/>
  <c r="K6" i="8"/>
  <c r="K7" i="7"/>
  <c r="J9" i="8"/>
  <c r="J10" i="10"/>
  <c r="J19" i="10"/>
  <c r="J6" i="12"/>
  <c r="I19" i="12"/>
  <c r="K8" i="10"/>
  <c r="K12" i="10"/>
  <c r="J14" i="9"/>
  <c r="J10" i="7"/>
  <c r="J6" i="5"/>
  <c r="I19" i="2"/>
  <c r="J6" i="3"/>
  <c r="G19" i="6"/>
  <c r="I19" i="6"/>
  <c r="K10" i="6"/>
  <c r="K12" i="9"/>
  <c r="K19" i="9"/>
  <c r="K11" i="10"/>
  <c r="J13" i="10"/>
  <c r="K17" i="11"/>
  <c r="K19" i="11"/>
  <c r="E19" i="2"/>
  <c r="G19" i="1"/>
  <c r="J14" i="8"/>
  <c r="J17" i="8"/>
  <c r="J13" i="9"/>
  <c r="J7" i="9"/>
  <c r="J6" i="8"/>
  <c r="K19" i="5"/>
  <c r="K19" i="3"/>
  <c r="K19" i="4"/>
  <c r="J19" i="1"/>
  <c r="K19" i="8"/>
  <c r="J19" i="5"/>
  <c r="J19" i="3"/>
  <c r="J19" i="12"/>
  <c r="J19" i="9"/>
  <c r="J19" i="8"/>
  <c r="K19" i="10"/>
  <c r="I19" i="16"/>
  <c r="K17" i="17" l="1"/>
  <c r="J14" i="17"/>
  <c r="J12" i="17"/>
  <c r="I19" i="17"/>
  <c r="K11" i="17"/>
  <c r="K8" i="17"/>
  <c r="J7" i="17"/>
  <c r="K6" i="17"/>
  <c r="J9" i="17"/>
  <c r="J19" i="17" l="1"/>
</calcChain>
</file>

<file path=xl/sharedStrings.xml><?xml version="1.0" encoding="utf-8"?>
<sst xmlns="http://schemas.openxmlformats.org/spreadsheetml/2006/main" count="342" uniqueCount="15">
  <si>
    <t>Normaldens</t>
  </si>
  <si>
    <t>Rel.dens</t>
  </si>
  <si>
    <t>MJ/Nm3</t>
  </si>
  <si>
    <t>kWh/Nm3</t>
  </si>
  <si>
    <t>kg/Nm3</t>
  </si>
  <si>
    <t>-</t>
  </si>
  <si>
    <t>MV</t>
  </si>
  <si>
    <t>Wiu</t>
  </si>
  <si>
    <t>Wiö</t>
  </si>
  <si>
    <t>Inmatning</t>
  </si>
  <si>
    <t>Beräknas</t>
  </si>
  <si>
    <t>Flödesviktat månadsmedelvärde</t>
  </si>
  <si>
    <t>Övre värmevärde</t>
  </si>
  <si>
    <t>Undre värmevärde</t>
  </si>
  <si>
    <t>MEDELVÄRDE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</si>
</sst>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k_r_-;\-* #,##0.00\ _k_r_-;_-* &quot;-&quot;??\ _k_r_-;_-@_-"/>
    <numFmt numFmtId="165" formatCode="0.0000"/>
    <numFmt numFmtId="166" formatCode="0.000"/>
  </numFmts>
  <fonts count="7">
    <font>
      <sz val="10"/>
      <name val="MS Sans"/>
    </font>
    <font>
      <b/>
      <sz val="10"/>
      <name val="MS Sans"/>
    </font>
    <font>
      <sz val="8"/>
      <name val="Tahoma"/>
      <family val="2"/>
    </font>
    <font>
      <b/>
      <sz val="8"/>
      <name val="Tahoma"/>
      <family val="2"/>
    </font>
    <font>
      <sz val="8"/>
      <name val="MS Sans"/>
    </font>
    <font>
      <sz val="12"/>
      <name val="Arial"/>
      <family val="2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bgColor indexed="4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3" borderId="2" xfId="0" applyFont="1" applyFill="1" applyBorder="1"/>
    <xf numFmtId="2" fontId="2" fillId="2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2" fillId="4" borderId="8" xfId="0" applyFont="1" applyFill="1" applyBorder="1"/>
    <xf numFmtId="0" fontId="2" fillId="4" borderId="4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2" xfId="0" applyFont="1" applyFill="1" applyBorder="1"/>
    <xf numFmtId="17" fontId="2" fillId="4" borderId="4" xfId="0" applyNumberFormat="1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/>
    <xf numFmtId="2" fontId="2" fillId="3" borderId="11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6" fontId="6" fillId="0" borderId="0" xfId="1" applyNumberFormat="1" applyFont="1"/>
    <xf numFmtId="0" fontId="6" fillId="0" borderId="0" xfId="1" applyFont="1"/>
    <xf numFmtId="0" fontId="6" fillId="0" borderId="0" xfId="0" applyFont="1"/>
    <xf numFmtId="166" fontId="6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Procent 2" xfId="2" xr:uid="{00000000-0005-0000-0000-000002000000}"/>
    <cellStyle name="Tusental 2" xfId="3" xr:uid="{00000000-0005-0000-0000-000003000000}"/>
    <cellStyle name="Tusental 2 2" xfId="4" xr:uid="{00000000-0005-0000-0000-000004000000}"/>
  </cellStyles>
  <dxfs count="0"/>
  <tableStyles count="1" defaultTableStyle="TableStyleMedium9" defaultPivotStyle="PivotStyleLight16">
    <tableStyle name="Invisible" pivot="0" table="0" count="0" xr9:uid="{E58372EC-5A7C-4092-8450-C885AE055E1A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53F4-7B8D-4C64-BBF9-6279935E1EFA}">
  <dimension ref="A1:N26"/>
  <sheetViews>
    <sheetView tabSelected="1" workbookViewId="0">
      <selection activeCell="M11" sqref="M11"/>
    </sheetView>
  </sheetViews>
  <sheetFormatPr defaultRowHeight="12.75"/>
  <cols>
    <col min="3" max="3" width="10.28515625" bestFit="1" customWidth="1"/>
    <col min="10" max="10" width="10.5703125" bestFit="1" customWidth="1"/>
    <col min="11" max="11" width="12" bestFit="1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37" t="s">
        <v>11</v>
      </c>
      <c r="E2" s="37"/>
      <c r="F2" s="37"/>
      <c r="G2" s="1"/>
      <c r="H2" s="1"/>
      <c r="I2" s="1"/>
      <c r="J2" s="1"/>
      <c r="K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>
      <c r="A4" s="1"/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1:14">
      <c r="A5" s="1"/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1:14">
      <c r="A6" s="1"/>
      <c r="B6" s="1"/>
      <c r="C6" s="22">
        <v>45292</v>
      </c>
      <c r="D6" s="27">
        <v>42.045999999999999</v>
      </c>
      <c r="E6" s="27">
        <v>11.679</v>
      </c>
      <c r="F6" s="27">
        <v>38</v>
      </c>
      <c r="G6" s="27">
        <v>10.555</v>
      </c>
      <c r="H6" s="28">
        <v>0.81620000000000004</v>
      </c>
      <c r="I6" s="29">
        <f t="shared" ref="I6:I9" si="0">ROUND(H6/1.292923,4)</f>
        <v>0.63129999999999997</v>
      </c>
      <c r="J6" s="5">
        <f>IF(I6,E6/SQRT(I6),0)</f>
        <v>14.698999115720774</v>
      </c>
      <c r="K6" s="5">
        <f>G6/SQRT(I6)</f>
        <v>13.284351028892264</v>
      </c>
      <c r="M6" s="36"/>
      <c r="N6" s="36"/>
    </row>
    <row r="7" spans="1:14">
      <c r="A7" s="1"/>
      <c r="B7" s="1"/>
      <c r="C7" s="22">
        <v>45323</v>
      </c>
      <c r="D7" s="27">
        <v>41.896999999999998</v>
      </c>
      <c r="E7" s="27">
        <v>11.638</v>
      </c>
      <c r="F7" s="27">
        <v>37.856999999999999</v>
      </c>
      <c r="G7" s="27">
        <v>10.516</v>
      </c>
      <c r="H7" s="28">
        <v>0.80869999999999997</v>
      </c>
      <c r="I7" s="29">
        <f t="shared" si="0"/>
        <v>0.62549999999999994</v>
      </c>
      <c r="J7" s="5">
        <f>IF(I7,E7/SQRT(I7),0)</f>
        <v>14.715150080325067</v>
      </c>
      <c r="K7" s="5">
        <f>G7/SQRT(I7)</f>
        <v>13.296487218138719</v>
      </c>
      <c r="M7" s="36"/>
      <c r="N7" s="36"/>
    </row>
    <row r="8" spans="1:14">
      <c r="A8" s="1"/>
      <c r="B8" s="1"/>
      <c r="C8" s="22">
        <v>45352</v>
      </c>
      <c r="D8" s="27">
        <v>42.003999999999998</v>
      </c>
      <c r="E8" s="27">
        <v>11.667999999999999</v>
      </c>
      <c r="F8" s="27">
        <v>37.954999999999998</v>
      </c>
      <c r="G8" s="27">
        <v>10.542999999999999</v>
      </c>
      <c r="H8" s="28">
        <v>0.80740000000000001</v>
      </c>
      <c r="I8" s="29">
        <f t="shared" si="0"/>
        <v>0.62450000000000006</v>
      </c>
      <c r="J8" s="5">
        <f>IF(I8,E8/SQRT(I8),0)</f>
        <v>14.764889432974915</v>
      </c>
      <c r="K8" s="5">
        <f>G8/SQRT(I8)</f>
        <v>13.341294934166484</v>
      </c>
      <c r="M8" s="36"/>
      <c r="N8" s="36"/>
    </row>
    <row r="9" spans="1:14">
      <c r="A9" s="1"/>
      <c r="B9" s="1"/>
      <c r="C9" s="22">
        <v>45383</v>
      </c>
      <c r="D9" s="27">
        <v>41.72</v>
      </c>
      <c r="E9" s="27">
        <v>11.589</v>
      </c>
      <c r="F9" s="27">
        <v>37.69</v>
      </c>
      <c r="G9" s="27">
        <v>10.47</v>
      </c>
      <c r="H9" s="28">
        <v>0.8024</v>
      </c>
      <c r="I9" s="29">
        <f t="shared" si="0"/>
        <v>0.62060000000000004</v>
      </c>
      <c r="J9" s="5">
        <f>IF(I9,E9/SQRT(I9),0)</f>
        <v>14.710928248274415</v>
      </c>
      <c r="K9" s="5">
        <f>G9/SQRT(I9)</f>
        <v>13.29048397268385</v>
      </c>
    </row>
    <row r="10" spans="1:14">
      <c r="A10" s="1"/>
      <c r="B10" s="1"/>
      <c r="C10" s="22">
        <v>45413</v>
      </c>
      <c r="D10" s="27"/>
      <c r="E10" s="27"/>
      <c r="F10" s="27"/>
      <c r="G10" s="27"/>
      <c r="H10" s="28"/>
      <c r="I10" s="29"/>
      <c r="J10" s="5"/>
      <c r="K10" s="5"/>
    </row>
    <row r="11" spans="1:14">
      <c r="A11" s="1"/>
      <c r="B11" s="1"/>
      <c r="C11" s="22">
        <v>45444</v>
      </c>
      <c r="D11" s="27"/>
      <c r="E11" s="27"/>
      <c r="F11" s="27"/>
      <c r="G11" s="27"/>
      <c r="H11" s="28"/>
      <c r="I11" s="29"/>
      <c r="J11" s="5"/>
      <c r="K11" s="5"/>
    </row>
    <row r="12" spans="1:14">
      <c r="A12" s="1"/>
      <c r="B12" s="1"/>
      <c r="C12" s="22">
        <v>45474</v>
      </c>
      <c r="D12" s="27"/>
      <c r="E12" s="27"/>
      <c r="F12" s="27"/>
      <c r="G12" s="27"/>
      <c r="H12" s="28"/>
      <c r="I12" s="29"/>
      <c r="J12" s="5"/>
      <c r="K12" s="5"/>
    </row>
    <row r="13" spans="1:14">
      <c r="A13" s="1"/>
      <c r="B13" s="1"/>
      <c r="C13" s="22">
        <v>45505</v>
      </c>
      <c r="D13" s="27"/>
      <c r="E13" s="27"/>
      <c r="F13" s="27"/>
      <c r="G13" s="27"/>
      <c r="H13" s="28"/>
      <c r="I13" s="29"/>
      <c r="J13" s="5"/>
      <c r="K13" s="5"/>
    </row>
    <row r="14" spans="1:14">
      <c r="A14" s="1"/>
      <c r="B14" s="1"/>
      <c r="C14" s="22">
        <v>45536</v>
      </c>
      <c r="D14" s="27"/>
      <c r="E14" s="27"/>
      <c r="F14" s="27"/>
      <c r="G14" s="27"/>
      <c r="H14" s="28"/>
      <c r="I14" s="29" t="str">
        <f>IF(D14,ROUND(H14/1.292923,4),"")</f>
        <v/>
      </c>
      <c r="J14" s="5" t="str">
        <f>IF(D14,E14/SQRT(I14),"")</f>
        <v/>
      </c>
      <c r="K14" s="5" t="str">
        <f t="shared" ref="K14:K17" si="1">IFERROR(G14/SQRT(I14),"")</f>
        <v/>
      </c>
    </row>
    <row r="15" spans="1:14">
      <c r="A15" s="1"/>
      <c r="B15" s="1"/>
      <c r="C15" s="22">
        <v>45566</v>
      </c>
      <c r="D15" s="27"/>
      <c r="E15" s="27"/>
      <c r="F15" s="27"/>
      <c r="G15" s="27"/>
      <c r="H15" s="28"/>
      <c r="I15" s="29" t="str">
        <f t="shared" ref="I15:I17" si="2">IF(D15,ROUND(H15/1.292923,4),"")</f>
        <v/>
      </c>
      <c r="J15" s="5" t="str">
        <f t="shared" ref="J15:J17" si="3">IF(D15,E15/SQRT(I15),"")</f>
        <v/>
      </c>
      <c r="K15" s="5" t="str">
        <f t="shared" si="1"/>
        <v/>
      </c>
    </row>
    <row r="16" spans="1:14">
      <c r="A16" s="1"/>
      <c r="B16" s="1"/>
      <c r="C16" s="22">
        <v>45597</v>
      </c>
      <c r="D16" s="27"/>
      <c r="E16" s="27"/>
      <c r="F16" s="27"/>
      <c r="G16" s="27"/>
      <c r="H16" s="28"/>
      <c r="I16" s="29" t="str">
        <f t="shared" si="2"/>
        <v/>
      </c>
      <c r="J16" s="5" t="str">
        <f t="shared" si="3"/>
        <v/>
      </c>
      <c r="K16" s="5" t="str">
        <f t="shared" si="1"/>
        <v/>
      </c>
    </row>
    <row r="17" spans="1:11">
      <c r="A17" s="1"/>
      <c r="B17" s="1"/>
      <c r="C17" s="22">
        <v>45627</v>
      </c>
      <c r="D17" s="27"/>
      <c r="E17" s="27"/>
      <c r="F17" s="27"/>
      <c r="G17" s="27"/>
      <c r="H17" s="28"/>
      <c r="I17" s="29" t="str">
        <f t="shared" si="2"/>
        <v/>
      </c>
      <c r="J17" s="5" t="str">
        <f t="shared" si="3"/>
        <v/>
      </c>
      <c r="K17" s="5" t="str">
        <f t="shared" si="1"/>
        <v/>
      </c>
    </row>
    <row r="18" spans="1:11">
      <c r="A18" s="1"/>
      <c r="B18" s="1"/>
      <c r="C18" s="12"/>
      <c r="D18" s="8"/>
      <c r="E18" s="8"/>
      <c r="F18" s="8"/>
      <c r="G18" s="8"/>
      <c r="H18" s="8"/>
      <c r="I18" s="9"/>
      <c r="J18" s="8"/>
      <c r="K18" s="8"/>
    </row>
    <row r="19" spans="1:11">
      <c r="A19" s="1"/>
      <c r="B19" s="1"/>
      <c r="C19" s="23" t="s">
        <v>14</v>
      </c>
      <c r="D19" s="30">
        <f>AVERAGE(D6:D17)</f>
        <v>41.91675</v>
      </c>
      <c r="E19" s="30">
        <f t="shared" ref="E19:H19" si="4">AVERAGE(E6:E17)</f>
        <v>11.6435</v>
      </c>
      <c r="F19" s="30">
        <f t="shared" si="4"/>
        <v>37.875500000000002</v>
      </c>
      <c r="G19" s="30">
        <f t="shared" si="4"/>
        <v>10.520999999999999</v>
      </c>
      <c r="H19" s="30">
        <f t="shared" si="4"/>
        <v>0.80867500000000003</v>
      </c>
      <c r="I19" s="30">
        <f>AVERAGE(I6:I17)</f>
        <v>0.625475</v>
      </c>
      <c r="J19" s="30">
        <f>AVERAGE(J6:J17)</f>
        <v>14.722491719323791</v>
      </c>
      <c r="K19" s="30">
        <f>AVERAGE(K6:K17)</f>
        <v>13.30315428847033</v>
      </c>
    </row>
    <row r="20" spans="1:11">
      <c r="A20" s="1"/>
      <c r="B20" s="1"/>
      <c r="C20" s="24"/>
      <c r="D20" s="3"/>
      <c r="E20" s="3"/>
      <c r="F20" s="3"/>
      <c r="G20" s="3"/>
      <c r="H20" s="3"/>
      <c r="I20" s="11"/>
      <c r="J20" s="3"/>
      <c r="K20" s="3"/>
    </row>
    <row r="24" spans="1:11" ht="15">
      <c r="D24" s="34"/>
      <c r="E24" s="35"/>
    </row>
    <row r="25" spans="1:11" ht="15">
      <c r="C25" s="34"/>
    </row>
    <row r="26" spans="1:11" ht="15">
      <c r="C26" s="35"/>
    </row>
  </sheetData>
  <mergeCells count="3">
    <mergeCell ref="D2:F2"/>
    <mergeCell ref="D4:E4"/>
    <mergeCell ref="F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4"/>
  <dimension ref="B2:K20"/>
  <sheetViews>
    <sheetView workbookViewId="0">
      <selection activeCell="H28" sqref="H28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11" width="9" style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42005</v>
      </c>
      <c r="D6" s="27">
        <v>43.731000000000002</v>
      </c>
      <c r="E6" s="27">
        <v>12.147</v>
      </c>
      <c r="F6" s="27">
        <v>39.552</v>
      </c>
      <c r="G6" s="27">
        <v>10.987</v>
      </c>
      <c r="H6" s="28">
        <v>0.82410000000000005</v>
      </c>
      <c r="I6" s="29">
        <f t="shared" ref="I6:I17" si="0">H6/1.2929</f>
        <v>0.63740428494083079</v>
      </c>
      <c r="J6" s="5">
        <f t="shared" ref="J6:J11" si="1">IF(I6,E6/SQRT(I6),0)</f>
        <v>15.214635142813666</v>
      </c>
      <c r="K6" s="5">
        <f t="shared" ref="K6:K11" si="2">G6/SQRT(I6)</f>
        <v>13.761685709565633</v>
      </c>
    </row>
    <row r="7" spans="2:11">
      <c r="C7" s="22">
        <v>42037</v>
      </c>
      <c r="D7" s="27">
        <v>43.543999999999997</v>
      </c>
      <c r="E7" s="27">
        <v>12.096</v>
      </c>
      <c r="F7" s="27">
        <v>39.377000000000002</v>
      </c>
      <c r="G7" s="27">
        <v>10.938000000000001</v>
      </c>
      <c r="H7" s="28">
        <v>0.82</v>
      </c>
      <c r="I7" s="29">
        <f t="shared" si="0"/>
        <v>0.63423311934411009</v>
      </c>
      <c r="J7" s="5">
        <f t="shared" si="1"/>
        <v>15.18858513001482</v>
      </c>
      <c r="K7" s="5">
        <f t="shared" si="2"/>
        <v>13.73451919246876</v>
      </c>
    </row>
    <row r="8" spans="2:11">
      <c r="C8" s="22">
        <v>42069</v>
      </c>
      <c r="D8" s="27">
        <v>43.576999999999998</v>
      </c>
      <c r="E8" s="27">
        <v>12.105</v>
      </c>
      <c r="F8" s="27">
        <v>39.411000000000001</v>
      </c>
      <c r="G8" s="27">
        <v>10.946999999999999</v>
      </c>
      <c r="H8" s="28">
        <v>0.82069999999999999</v>
      </c>
      <c r="I8" s="29">
        <f t="shared" si="0"/>
        <v>0.63477453786062343</v>
      </c>
      <c r="J8" s="5">
        <f t="shared" si="1"/>
        <v>15.19340255512315</v>
      </c>
      <c r="K8" s="5">
        <f t="shared" si="2"/>
        <v>13.739956858400092</v>
      </c>
    </row>
    <row r="9" spans="2:11">
      <c r="C9" s="22">
        <v>42101</v>
      </c>
      <c r="D9" s="27">
        <v>43.738999999999997</v>
      </c>
      <c r="E9" s="27">
        <v>12.15</v>
      </c>
      <c r="F9" s="27">
        <v>39.56</v>
      </c>
      <c r="G9" s="27">
        <v>10.989000000000001</v>
      </c>
      <c r="H9" s="28">
        <v>0.82620000000000005</v>
      </c>
      <c r="I9" s="29">
        <f t="shared" si="0"/>
        <v>0.6390285404903705</v>
      </c>
      <c r="J9" s="5">
        <f t="shared" si="1"/>
        <v>15.199039733599271</v>
      </c>
      <c r="K9" s="5">
        <f t="shared" si="2"/>
        <v>13.746687047944231</v>
      </c>
    </row>
    <row r="10" spans="2:11">
      <c r="C10" s="22">
        <v>42133</v>
      </c>
      <c r="D10" s="27">
        <v>43.777000000000001</v>
      </c>
      <c r="E10" s="27">
        <v>12.16</v>
      </c>
      <c r="F10" s="27">
        <v>39.597999999999999</v>
      </c>
      <c r="G10" s="27">
        <v>10.999000000000001</v>
      </c>
      <c r="H10" s="28">
        <v>0.82920000000000005</v>
      </c>
      <c r="I10" s="29">
        <f t="shared" si="0"/>
        <v>0.64134890556114166</v>
      </c>
      <c r="J10" s="5">
        <f t="shared" si="1"/>
        <v>15.184007022903641</v>
      </c>
      <c r="K10" s="5">
        <f t="shared" si="2"/>
        <v>13.734283983957003</v>
      </c>
    </row>
    <row r="11" spans="2:11">
      <c r="C11" s="22">
        <v>42165</v>
      </c>
      <c r="D11" s="27">
        <v>43.784999999999997</v>
      </c>
      <c r="E11" s="27">
        <v>12.163</v>
      </c>
      <c r="F11" s="27">
        <v>39.606000000000002</v>
      </c>
      <c r="G11" s="27">
        <v>11.002000000000001</v>
      </c>
      <c r="H11" s="28">
        <v>0.83069999999999999</v>
      </c>
      <c r="I11" s="29">
        <f t="shared" si="0"/>
        <v>0.64250908809652718</v>
      </c>
      <c r="J11" s="5">
        <f t="shared" si="1"/>
        <v>15.174034572908242</v>
      </c>
      <c r="K11" s="5">
        <f t="shared" si="2"/>
        <v>13.725621012179271</v>
      </c>
    </row>
    <row r="12" spans="2:11">
      <c r="C12" s="22">
        <v>42197</v>
      </c>
      <c r="D12" s="27">
        <v>43.792999999999999</v>
      </c>
      <c r="E12" s="27">
        <v>12.164999999999999</v>
      </c>
      <c r="F12" s="27">
        <v>39.612000000000002</v>
      </c>
      <c r="G12" s="27">
        <v>11.003</v>
      </c>
      <c r="H12" s="28">
        <v>0.82840000000000003</v>
      </c>
      <c r="I12" s="29">
        <f t="shared" si="0"/>
        <v>0.64073014154226937</v>
      </c>
      <c r="J12" s="5">
        <f t="shared" ref="J12:J17" si="3">IF(I12,E12/SQRT(I12),0)</f>
        <v>15.197583418763656</v>
      </c>
      <c r="K12" s="5">
        <f t="shared" ref="K12:K17" si="4">G12/SQRT(I12)</f>
        <v>13.745911250033418</v>
      </c>
    </row>
    <row r="13" spans="2:11">
      <c r="C13" s="22">
        <v>42229</v>
      </c>
      <c r="D13" s="27">
        <v>43.890999999999998</v>
      </c>
      <c r="E13" s="27">
        <v>12.192</v>
      </c>
      <c r="F13" s="27">
        <v>39.701999999999998</v>
      </c>
      <c r="G13" s="27">
        <v>11.028</v>
      </c>
      <c r="H13" s="28">
        <v>0.82930000000000004</v>
      </c>
      <c r="I13" s="29">
        <f t="shared" si="0"/>
        <v>0.64142625106350071</v>
      </c>
      <c r="J13" s="5">
        <f t="shared" si="3"/>
        <v>15.223047028012317</v>
      </c>
      <c r="K13" s="5">
        <f t="shared" si="4"/>
        <v>13.769665569629252</v>
      </c>
    </row>
    <row r="14" spans="2:11">
      <c r="C14" s="22">
        <v>42261</v>
      </c>
      <c r="D14" s="27">
        <v>43.905999999999999</v>
      </c>
      <c r="E14" s="27">
        <v>12.196</v>
      </c>
      <c r="F14" s="27">
        <v>39.716000000000001</v>
      </c>
      <c r="G14" s="27">
        <v>11.032</v>
      </c>
      <c r="H14" s="28">
        <v>0.82879999999999998</v>
      </c>
      <c r="I14" s="29">
        <f t="shared" si="0"/>
        <v>0.64103952355170546</v>
      </c>
      <c r="J14" s="5">
        <f t="shared" si="3"/>
        <v>15.232634173982463</v>
      </c>
      <c r="K14" s="5">
        <f t="shared" si="4"/>
        <v>13.77881438236918</v>
      </c>
    </row>
    <row r="15" spans="2:11">
      <c r="C15" s="22">
        <v>42293</v>
      </c>
      <c r="D15" s="27">
        <v>43.914000000000001</v>
      </c>
      <c r="E15" s="27">
        <v>12.198</v>
      </c>
      <c r="F15" s="27">
        <v>39.725000000000001</v>
      </c>
      <c r="G15" s="27">
        <v>11.035</v>
      </c>
      <c r="H15" s="28">
        <v>0.83</v>
      </c>
      <c r="I15" s="29">
        <f t="shared" si="0"/>
        <v>0.64196766958001394</v>
      </c>
      <c r="J15" s="5">
        <f t="shared" si="3"/>
        <v>15.224114813985002</v>
      </c>
      <c r="K15" s="5">
        <f t="shared" si="4"/>
        <v>13.7725944394429</v>
      </c>
    </row>
    <row r="16" spans="2:11">
      <c r="C16" s="22">
        <v>42325</v>
      </c>
      <c r="D16" s="27">
        <v>43.756999999999998</v>
      </c>
      <c r="E16" s="27">
        <v>12.154999999999999</v>
      </c>
      <c r="F16" s="27">
        <v>39.576999999999998</v>
      </c>
      <c r="G16" s="27">
        <v>10.994</v>
      </c>
      <c r="H16" s="28">
        <v>0.82630000000000003</v>
      </c>
      <c r="I16" s="29">
        <f t="shared" si="0"/>
        <v>0.63910588599272955</v>
      </c>
      <c r="J16" s="5">
        <f t="shared" si="3"/>
        <v>15.204374371450797</v>
      </c>
      <c r="K16" s="5">
        <f t="shared" si="4"/>
        <v>13.752109571347599</v>
      </c>
    </row>
    <row r="17" spans="3:11">
      <c r="C17" s="22">
        <v>42357</v>
      </c>
      <c r="D17" s="27">
        <v>43.685000000000002</v>
      </c>
      <c r="E17" s="27">
        <v>12.135</v>
      </c>
      <c r="F17" s="27">
        <v>39.509</v>
      </c>
      <c r="G17" s="27">
        <v>10.975</v>
      </c>
      <c r="H17" s="28">
        <v>0.82220000000000004</v>
      </c>
      <c r="I17" s="29">
        <f t="shared" si="0"/>
        <v>0.63593472039600907</v>
      </c>
      <c r="J17" s="5">
        <f t="shared" si="3"/>
        <v>15.217156677153014</v>
      </c>
      <c r="K17" s="5">
        <f t="shared" si="4"/>
        <v>13.762529421652603</v>
      </c>
    </row>
    <row r="18" spans="3:11">
      <c r="C18" s="12"/>
      <c r="D18" s="8"/>
      <c r="E18" s="8"/>
      <c r="F18" s="8"/>
      <c r="G18" s="8"/>
      <c r="H18" s="8"/>
      <c r="I18" s="9"/>
      <c r="J18" s="8"/>
      <c r="K18" s="8"/>
    </row>
    <row r="19" spans="3:11">
      <c r="C19" s="23" t="s">
        <v>6</v>
      </c>
      <c r="D19" s="30">
        <f>AVERAGE(D6:D17)</f>
        <v>43.758250000000004</v>
      </c>
      <c r="E19" s="30">
        <f>AVERAGE(E6:E14)</f>
        <v>12.152666666666667</v>
      </c>
      <c r="F19" s="30">
        <f>AVERAGE(F6:F17)</f>
        <v>39.578750000000007</v>
      </c>
      <c r="G19" s="30">
        <f>AVERAGE(G6:G14)</f>
        <v>10.991666666666667</v>
      </c>
      <c r="H19" s="31">
        <f>AVERAGE(H6:H17)</f>
        <v>0.82632500000000009</v>
      </c>
      <c r="I19" s="31">
        <f>AVERAGE(I6:I14)</f>
        <v>0.63916604360567542</v>
      </c>
      <c r="J19" s="10">
        <f>AVERAGE(J6:J14)</f>
        <v>15.200774308680135</v>
      </c>
      <c r="K19" s="10">
        <f>AVERAGE(K6:K14)</f>
        <v>13.748571667394094</v>
      </c>
    </row>
    <row r="20" spans="3:11">
      <c r="C20" s="24"/>
      <c r="D20" s="3"/>
      <c r="E20" s="3"/>
      <c r="F20" s="3"/>
      <c r="G20" s="3"/>
      <c r="H20" s="3"/>
      <c r="I20" s="11"/>
      <c r="J20" s="3"/>
      <c r="K20" s="3"/>
    </row>
  </sheetData>
  <mergeCells count="3">
    <mergeCell ref="D2:F2"/>
    <mergeCell ref="D4:E4"/>
    <mergeCell ref="F4:G4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/>
  <dimension ref="B2:K20"/>
  <sheetViews>
    <sheetView workbookViewId="0">
      <selection activeCell="I7" sqref="I7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11" width="9" style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41640</v>
      </c>
      <c r="D6" s="27">
        <v>43.503</v>
      </c>
      <c r="E6" s="27">
        <v>12.084</v>
      </c>
      <c r="F6" s="27">
        <v>39.338999999999999</v>
      </c>
      <c r="G6" s="27">
        <v>10.928000000000001</v>
      </c>
      <c r="H6" s="28">
        <v>0.81910000000000005</v>
      </c>
      <c r="I6" s="29">
        <f t="shared" ref="I6:I17" si="0">H6/1.2929</f>
        <v>0.63353700982287886</v>
      </c>
      <c r="J6" s="5">
        <f t="shared" ref="J6:J14" si="1">IF(I6,E6/SQRT(I6),0)</f>
        <v>15.18185088008169</v>
      </c>
      <c r="K6" s="5">
        <f>G6/SQRT(I6)</f>
        <v>13.729499041503868</v>
      </c>
    </row>
    <row r="7" spans="2:11">
      <c r="C7" s="22">
        <v>41672</v>
      </c>
      <c r="D7" s="27">
        <v>43.616999999999997</v>
      </c>
      <c r="E7" s="27">
        <v>12.116</v>
      </c>
      <c r="F7" s="27">
        <v>39.447000000000003</v>
      </c>
      <c r="G7" s="27">
        <v>10.957000000000001</v>
      </c>
      <c r="H7" s="28">
        <v>0.82269999999999999</v>
      </c>
      <c r="I7" s="29">
        <f t="shared" si="0"/>
        <v>0.63632144790780421</v>
      </c>
      <c r="J7" s="5">
        <f t="shared" si="1"/>
        <v>15.188713273147464</v>
      </c>
      <c r="K7" s="5">
        <f t="shared" ref="K7:K14" si="2">IF(I7,G7/SQRT(I7),0)</f>
        <v>13.735781721184944</v>
      </c>
    </row>
    <row r="8" spans="2:11">
      <c r="C8" s="22">
        <v>41704</v>
      </c>
      <c r="D8" s="27">
        <v>43.661999999999999</v>
      </c>
      <c r="E8" s="27">
        <v>12.128</v>
      </c>
      <c r="F8" s="27">
        <v>39.488</v>
      </c>
      <c r="G8" s="27">
        <v>10.968999999999999</v>
      </c>
      <c r="H8" s="28">
        <v>0.82389999999999997</v>
      </c>
      <c r="I8" s="29">
        <f t="shared" si="0"/>
        <v>0.63724959393611258</v>
      </c>
      <c r="J8" s="5">
        <f t="shared" si="1"/>
        <v>15.192680493169881</v>
      </c>
      <c r="K8" s="5">
        <f t="shared" si="2"/>
        <v>13.740807415037963</v>
      </c>
    </row>
    <row r="9" spans="2:11">
      <c r="C9" s="22">
        <v>41736</v>
      </c>
      <c r="D9" s="27">
        <v>43.643000000000001</v>
      </c>
      <c r="E9" s="27">
        <v>12.122999999999999</v>
      </c>
      <c r="F9" s="27">
        <v>39.470999999999997</v>
      </c>
      <c r="G9" s="27">
        <v>10.964</v>
      </c>
      <c r="H9" s="28">
        <v>0.82340000000000002</v>
      </c>
      <c r="I9" s="29">
        <f t="shared" si="0"/>
        <v>0.63686286642431744</v>
      </c>
      <c r="J9" s="5">
        <f t="shared" si="1"/>
        <v>15.191027207124693</v>
      </c>
      <c r="K9" s="5">
        <f t="shared" si="2"/>
        <v>13.738713379437032</v>
      </c>
    </row>
    <row r="10" spans="2:11">
      <c r="C10" s="22">
        <v>41768</v>
      </c>
      <c r="D10" s="27">
        <v>43.823</v>
      </c>
      <c r="E10" s="27">
        <v>12.173</v>
      </c>
      <c r="F10" s="27">
        <v>39.639000000000003</v>
      </c>
      <c r="G10" s="27">
        <v>11.010999999999999</v>
      </c>
      <c r="H10" s="28">
        <v>0.82869999999999999</v>
      </c>
      <c r="I10" s="29">
        <f t="shared" si="0"/>
        <v>0.64096217804934641</v>
      </c>
      <c r="J10" s="5">
        <f t="shared" si="1"/>
        <v>15.204824801410346</v>
      </c>
      <c r="K10" s="5">
        <f t="shared" si="2"/>
        <v>13.753415418412002</v>
      </c>
    </row>
    <row r="11" spans="2:11">
      <c r="C11" s="22">
        <v>41800</v>
      </c>
      <c r="D11" s="27">
        <v>43.360999999999997</v>
      </c>
      <c r="E11" s="27">
        <v>12.045</v>
      </c>
      <c r="F11" s="27">
        <v>39.207999999999998</v>
      </c>
      <c r="G11" s="27">
        <v>10.891</v>
      </c>
      <c r="H11" s="28">
        <v>0.81699999999999995</v>
      </c>
      <c r="I11" s="29">
        <f t="shared" si="0"/>
        <v>0.63191275427333904</v>
      </c>
      <c r="J11" s="5">
        <f t="shared" si="1"/>
        <v>15.152288956294857</v>
      </c>
      <c r="K11" s="5">
        <f t="shared" si="2"/>
        <v>13.700587714653988</v>
      </c>
    </row>
    <row r="12" spans="2:11">
      <c r="C12" s="22">
        <v>41832</v>
      </c>
      <c r="D12" s="27">
        <v>43.252000000000002</v>
      </c>
      <c r="E12" s="27">
        <v>12.013999999999999</v>
      </c>
      <c r="F12" s="27">
        <v>39.098999999999997</v>
      </c>
      <c r="G12" s="27">
        <v>10.861000000000001</v>
      </c>
      <c r="H12" s="28">
        <v>0.80449999999999999</v>
      </c>
      <c r="I12" s="29">
        <f>H12/1.2929</f>
        <v>0.62224456647845927</v>
      </c>
      <c r="J12" s="26">
        <f>IF(I12,E12/SQRT(I12),0)</f>
        <v>15.230251364618356</v>
      </c>
      <c r="K12" s="26">
        <f t="shared" si="2"/>
        <v>13.768583325380389</v>
      </c>
    </row>
    <row r="13" spans="2:11">
      <c r="C13" s="22">
        <v>41864</v>
      </c>
      <c r="D13" s="27">
        <v>44.039000000000001</v>
      </c>
      <c r="E13" s="27">
        <v>12.233000000000001</v>
      </c>
      <c r="F13" s="27">
        <v>39.838000000000001</v>
      </c>
      <c r="G13" s="27">
        <v>11.066000000000001</v>
      </c>
      <c r="H13" s="28">
        <v>0.82899999999999996</v>
      </c>
      <c r="I13" s="29">
        <f t="shared" si="0"/>
        <v>0.64119421455642356</v>
      </c>
      <c r="J13" s="26">
        <f t="shared" si="1"/>
        <v>15.277003502157932</v>
      </c>
      <c r="K13" s="26">
        <f t="shared" si="2"/>
        <v>13.81961258521047</v>
      </c>
    </row>
    <row r="14" spans="2:11">
      <c r="C14" s="22">
        <v>41896</v>
      </c>
      <c r="D14" s="27">
        <v>43.991</v>
      </c>
      <c r="E14" s="27">
        <v>12.22</v>
      </c>
      <c r="F14" s="27">
        <v>39.795000000000002</v>
      </c>
      <c r="G14" s="27">
        <v>11.054</v>
      </c>
      <c r="H14" s="28">
        <v>0.82909999999999995</v>
      </c>
      <c r="I14" s="29">
        <f t="shared" si="0"/>
        <v>0.64127156005878261</v>
      </c>
      <c r="J14" s="26">
        <f t="shared" si="1"/>
        <v>15.259848292797328</v>
      </c>
      <c r="K14" s="26">
        <f t="shared" si="2"/>
        <v>13.803794028525504</v>
      </c>
    </row>
    <row r="15" spans="2:11">
      <c r="C15" s="22">
        <v>41928</v>
      </c>
      <c r="D15" s="27">
        <v>43.731999999999999</v>
      </c>
      <c r="E15" s="27">
        <v>12.148</v>
      </c>
      <c r="F15" s="27">
        <v>39.616999999999997</v>
      </c>
      <c r="G15" s="27">
        <v>11.005000000000001</v>
      </c>
      <c r="H15" s="28">
        <v>0.82369999999999999</v>
      </c>
      <c r="I15" s="29">
        <f t="shared" si="0"/>
        <v>0.63709490293139459</v>
      </c>
      <c r="J15" s="26">
        <f>IF(I15,E15/SQRT(I15),0)</f>
        <v>15.219581758725358</v>
      </c>
      <c r="K15" s="26">
        <f>IF(I15,G15/SQRT(I15),0)</f>
        <v>13.787577976191354</v>
      </c>
    </row>
    <row r="16" spans="2:11">
      <c r="C16" s="22">
        <v>41960</v>
      </c>
      <c r="D16" s="27">
        <v>43.9</v>
      </c>
      <c r="E16" s="27">
        <v>12.194000000000001</v>
      </c>
      <c r="F16" s="27">
        <v>39.715000000000003</v>
      </c>
      <c r="G16" s="27">
        <v>11.032</v>
      </c>
      <c r="H16" s="28">
        <v>0.83130000000000004</v>
      </c>
      <c r="I16" s="29">
        <f t="shared" si="0"/>
        <v>0.64297316111068148</v>
      </c>
      <c r="J16" s="26">
        <f>IF(I16,E16/SQRT(I16),0)</f>
        <v>15.207217875124421</v>
      </c>
      <c r="K16" s="26">
        <f>IF(I16,G16/SQRT(I16),0)</f>
        <v>13.758080006427143</v>
      </c>
    </row>
    <row r="17" spans="3:11">
      <c r="C17" s="22">
        <v>41992</v>
      </c>
      <c r="D17" s="27">
        <v>43.737000000000002</v>
      </c>
      <c r="E17" s="27">
        <v>12.148999999999999</v>
      </c>
      <c r="F17" s="27">
        <v>39.558999999999997</v>
      </c>
      <c r="G17" s="27">
        <v>10.988</v>
      </c>
      <c r="H17" s="28">
        <v>0.82269999999999999</v>
      </c>
      <c r="I17" s="29">
        <f t="shared" si="0"/>
        <v>0.63632144790780421</v>
      </c>
      <c r="J17" s="26">
        <f>IF(I17,E17/SQRT(I17),0)</f>
        <v>15.230082333729658</v>
      </c>
      <c r="K17" s="26">
        <f>IF(I17,G17/SQRT(I17),0)</f>
        <v>13.774643565974277</v>
      </c>
    </row>
    <row r="18" spans="3:11">
      <c r="C18" s="12"/>
      <c r="D18" s="8"/>
      <c r="E18" s="8"/>
      <c r="F18" s="8"/>
      <c r="G18" s="8"/>
      <c r="H18" s="8"/>
      <c r="I18" s="9"/>
      <c r="J18" s="8"/>
      <c r="K18" s="8"/>
    </row>
    <row r="19" spans="3:11">
      <c r="C19" s="23" t="s">
        <v>6</v>
      </c>
      <c r="D19" s="30">
        <f>AVERAGE(D6:D17)</f>
        <v>43.688333333333333</v>
      </c>
      <c r="E19" s="30">
        <f>AVERAGE(E6:E12)</f>
        <v>12.097571428571428</v>
      </c>
      <c r="F19" s="30">
        <f>AVERAGE(F6:F17)</f>
        <v>39.517916666666672</v>
      </c>
      <c r="G19" s="30">
        <f>AVERAGE(G6:G12)</f>
        <v>10.940142857142858</v>
      </c>
      <c r="H19" s="31">
        <f>AVERAGE(H6:H17)</f>
        <v>0.82292500000000002</v>
      </c>
      <c r="I19" s="31">
        <f>AVERAGE(I6:I12)</f>
        <v>0.63415577384175115</v>
      </c>
      <c r="J19" s="10">
        <f>AVERAGE(J6:J12)</f>
        <v>15.19166242512104</v>
      </c>
      <c r="K19" s="10">
        <f>AVERAGE(K6:K12)</f>
        <v>13.738198287944313</v>
      </c>
    </row>
    <row r="20" spans="3:11">
      <c r="C20" s="24"/>
      <c r="D20" s="3"/>
      <c r="E20" s="3"/>
      <c r="F20" s="3"/>
      <c r="G20" s="3"/>
      <c r="H20" s="3"/>
      <c r="I20" s="11"/>
      <c r="J20" s="3"/>
      <c r="K20" s="3"/>
    </row>
  </sheetData>
  <mergeCells count="3">
    <mergeCell ref="D2:F2"/>
    <mergeCell ref="D4:E4"/>
    <mergeCell ref="F4:G4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/>
  <dimension ref="B2:K20"/>
  <sheetViews>
    <sheetView workbookViewId="0">
      <selection activeCell="K21" sqref="K21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11" width="9" style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41275</v>
      </c>
      <c r="D6" s="27">
        <v>43.337000000000003</v>
      </c>
      <c r="E6" s="27">
        <v>12.038</v>
      </c>
      <c r="F6" s="27">
        <v>39.188000000000002</v>
      </c>
      <c r="G6" s="27">
        <v>10.885</v>
      </c>
      <c r="H6" s="28">
        <v>0.81930000000000003</v>
      </c>
      <c r="I6" s="29">
        <f t="shared" ref="I6:I17" si="0">H6/1.2929</f>
        <v>0.63369170082759696</v>
      </c>
      <c r="J6" s="5">
        <f t="shared" ref="J6:J14" si="1">IF(I6,E6/SQRT(I6),0)</f>
        <v>15.122212247014145</v>
      </c>
      <c r="K6" s="5">
        <f>G6/SQRT(I6)</f>
        <v>13.673806305760838</v>
      </c>
    </row>
    <row r="7" spans="2:11">
      <c r="C7" s="22">
        <v>41307</v>
      </c>
      <c r="D7" s="27">
        <v>43.497</v>
      </c>
      <c r="E7" s="27">
        <v>12.083</v>
      </c>
      <c r="F7" s="27">
        <v>39.335000000000001</v>
      </c>
      <c r="G7" s="27">
        <v>10.927</v>
      </c>
      <c r="H7" s="28">
        <v>0.82120000000000004</v>
      </c>
      <c r="I7" s="29">
        <f t="shared" si="0"/>
        <v>0.63516126537241868</v>
      </c>
      <c r="J7" s="5">
        <f t="shared" si="1"/>
        <v>15.161171934349852</v>
      </c>
      <c r="K7" s="5">
        <f t="shared" ref="K7:K14" si="2">IF(I7,G7/SQRT(I7),0)</f>
        <v>13.710678285743676</v>
      </c>
    </row>
    <row r="8" spans="2:11">
      <c r="C8" s="22">
        <v>41339</v>
      </c>
      <c r="D8" s="27">
        <v>43.136000000000003</v>
      </c>
      <c r="E8" s="27">
        <v>11.981999999999999</v>
      </c>
      <c r="F8" s="27">
        <v>39.002000000000002</v>
      </c>
      <c r="G8" s="27">
        <v>10.834</v>
      </c>
      <c r="H8" s="28">
        <v>0.81810000000000005</v>
      </c>
      <c r="I8" s="29">
        <f t="shared" si="0"/>
        <v>0.63276355479928847</v>
      </c>
      <c r="J8" s="5">
        <f t="shared" si="1"/>
        <v>15.062899783354741</v>
      </c>
      <c r="K8" s="5">
        <f t="shared" si="2"/>
        <v>13.619717597468307</v>
      </c>
    </row>
    <row r="9" spans="2:11">
      <c r="C9" s="22">
        <v>41371</v>
      </c>
      <c r="D9" s="27">
        <v>43.412999999999997</v>
      </c>
      <c r="E9" s="27">
        <v>12.058999999999999</v>
      </c>
      <c r="F9" s="27">
        <v>39.26</v>
      </c>
      <c r="G9" s="27">
        <v>10.906000000000001</v>
      </c>
      <c r="H9" s="28">
        <v>0.82320000000000004</v>
      </c>
      <c r="I9" s="29">
        <f t="shared" si="0"/>
        <v>0.63670817541959945</v>
      </c>
      <c r="J9" s="5">
        <f t="shared" si="1"/>
        <v>15.112665921817225</v>
      </c>
      <c r="K9" s="5">
        <f t="shared" si="2"/>
        <v>13.667695044642066</v>
      </c>
    </row>
    <row r="10" spans="2:11">
      <c r="C10" s="22">
        <v>41403</v>
      </c>
      <c r="D10" s="27">
        <v>42.805999999999997</v>
      </c>
      <c r="E10" s="27">
        <v>11.891</v>
      </c>
      <c r="F10" s="27">
        <v>38.692999999999998</v>
      </c>
      <c r="G10" s="27">
        <v>10.747999999999999</v>
      </c>
      <c r="H10" s="28">
        <v>0.80879999999999996</v>
      </c>
      <c r="I10" s="29">
        <f t="shared" si="0"/>
        <v>0.62557042307989785</v>
      </c>
      <c r="J10" s="5">
        <f t="shared" si="1"/>
        <v>15.034198344528917</v>
      </c>
      <c r="K10" s="5">
        <f t="shared" si="2"/>
        <v>13.589064318139501</v>
      </c>
    </row>
    <row r="11" spans="2:11">
      <c r="C11" s="22">
        <v>41435</v>
      </c>
      <c r="D11" s="27">
        <v>43.12</v>
      </c>
      <c r="E11" s="27">
        <v>11.978</v>
      </c>
      <c r="F11" s="27">
        <v>38.975999999999999</v>
      </c>
      <c r="G11" s="27">
        <v>10.827</v>
      </c>
      <c r="H11" s="28">
        <v>0.81020000000000003</v>
      </c>
      <c r="I11" s="29">
        <f t="shared" si="0"/>
        <v>0.62665326011292444</v>
      </c>
      <c r="J11" s="5">
        <f t="shared" si="1"/>
        <v>15.131105419841733</v>
      </c>
      <c r="K11" s="5">
        <f t="shared" si="2"/>
        <v>13.677114575106565</v>
      </c>
    </row>
    <row r="12" spans="2:11">
      <c r="C12" s="22">
        <v>41467</v>
      </c>
      <c r="D12" s="27">
        <v>43.228000000000002</v>
      </c>
      <c r="E12" s="27">
        <v>12.007999999999999</v>
      </c>
      <c r="F12" s="27">
        <v>39.082000000000001</v>
      </c>
      <c r="G12" s="27">
        <v>10.856</v>
      </c>
      <c r="H12" s="28">
        <v>0.81389999999999996</v>
      </c>
      <c r="I12" s="29">
        <f>H12/1.2929</f>
        <v>0.62951504370020883</v>
      </c>
      <c r="J12" s="26">
        <f>IF(I12,E12/SQRT(I12),0)</f>
        <v>15.13448414474569</v>
      </c>
      <c r="K12" s="26">
        <f t="shared" si="2"/>
        <v>13.682541628527582</v>
      </c>
    </row>
    <row r="13" spans="2:11">
      <c r="C13" s="22">
        <v>41499</v>
      </c>
      <c r="D13" s="27">
        <v>42.825000000000003</v>
      </c>
      <c r="E13" s="27">
        <v>11.896000000000001</v>
      </c>
      <c r="F13" s="27">
        <v>38.707999999999998</v>
      </c>
      <c r="G13" s="27">
        <v>10.752000000000001</v>
      </c>
      <c r="H13" s="28">
        <v>0.80640000000000001</v>
      </c>
      <c r="I13" s="29">
        <f t="shared" si="0"/>
        <v>0.62371413102328099</v>
      </c>
      <c r="J13" s="26">
        <f t="shared" si="1"/>
        <v>15.062885113564548</v>
      </c>
      <c r="K13" s="26">
        <f t="shared" si="2"/>
        <v>13.61433597352438</v>
      </c>
    </row>
    <row r="14" spans="2:11">
      <c r="C14" s="22">
        <v>41531</v>
      </c>
      <c r="D14" s="27">
        <v>42.728999999999999</v>
      </c>
      <c r="E14" s="27">
        <v>11.869</v>
      </c>
      <c r="F14" s="27">
        <v>38.622</v>
      </c>
      <c r="G14" s="27">
        <v>10.728</v>
      </c>
      <c r="H14" s="28">
        <v>0.80800000000000005</v>
      </c>
      <c r="I14" s="29">
        <f t="shared" si="0"/>
        <v>0.62495165906102568</v>
      </c>
      <c r="J14" s="26">
        <f t="shared" si="1"/>
        <v>15.013810055983571</v>
      </c>
      <c r="K14" s="26">
        <f t="shared" si="2"/>
        <v>13.570490713673582</v>
      </c>
    </row>
    <row r="15" spans="2:11">
      <c r="C15" s="22">
        <v>41563</v>
      </c>
      <c r="D15" s="27">
        <v>43.27</v>
      </c>
      <c r="E15" s="27">
        <v>12.019</v>
      </c>
      <c r="F15" s="27">
        <v>39.122999999999998</v>
      </c>
      <c r="G15" s="27">
        <v>10.867000000000001</v>
      </c>
      <c r="H15" s="28">
        <v>0.81530000000000002</v>
      </c>
      <c r="I15" s="29">
        <f t="shared" si="0"/>
        <v>0.63059788073323542</v>
      </c>
      <c r="J15" s="26">
        <f>IF(I15,E15/SQRT(I15),0)</f>
        <v>15.135336527330187</v>
      </c>
      <c r="K15" s="26">
        <f>IF(I15,G15/SQRT(I15),0)</f>
        <v>13.68464115504594</v>
      </c>
    </row>
    <row r="16" spans="2:11">
      <c r="C16" s="22">
        <v>41595</v>
      </c>
      <c r="D16" s="27">
        <v>43.308</v>
      </c>
      <c r="E16" s="27">
        <v>12.03</v>
      </c>
      <c r="F16" s="27">
        <v>39.152999999999999</v>
      </c>
      <c r="G16" s="27">
        <v>10.875999999999999</v>
      </c>
      <c r="H16" s="28">
        <v>0.81059999999999999</v>
      </c>
      <c r="I16" s="29">
        <f t="shared" si="0"/>
        <v>0.62696264212236064</v>
      </c>
      <c r="J16" s="26">
        <f>IF(I16,E16/SQRT(I16),0)</f>
        <v>15.193043992278021</v>
      </c>
      <c r="K16" s="26">
        <f>IF(I16,G16/SQRT(I16),0)</f>
        <v>13.735623147133479</v>
      </c>
    </row>
    <row r="17" spans="3:11">
      <c r="C17" s="22">
        <v>41627</v>
      </c>
      <c r="D17" s="27">
        <v>43.466999999999999</v>
      </c>
      <c r="E17" s="27">
        <v>12.074</v>
      </c>
      <c r="F17" s="27">
        <v>39.304000000000002</v>
      </c>
      <c r="G17" s="27">
        <v>10.917999999999999</v>
      </c>
      <c r="H17" s="28">
        <v>0.81699999999999995</v>
      </c>
      <c r="I17" s="29">
        <f t="shared" si="0"/>
        <v>0.63191275427333904</v>
      </c>
      <c r="J17" s="26">
        <f>IF(I17,E17/SQRT(I17),0)</f>
        <v>15.188770183337825</v>
      </c>
      <c r="K17" s="26">
        <f>IF(I17,G17/SQRT(I17),0)</f>
        <v>13.734552995004336</v>
      </c>
    </row>
    <row r="18" spans="3:11">
      <c r="C18" s="12"/>
      <c r="D18" s="8"/>
      <c r="E18" s="8"/>
      <c r="F18" s="8"/>
      <c r="G18" s="8"/>
      <c r="H18" s="8"/>
      <c r="I18" s="9"/>
      <c r="J18" s="8"/>
      <c r="K18" s="8"/>
    </row>
    <row r="19" spans="3:11">
      <c r="C19" s="23" t="s">
        <v>6</v>
      </c>
      <c r="D19" s="30">
        <f>AVERAGE(D6:D17)</f>
        <v>43.177999999999997</v>
      </c>
      <c r="E19" s="30">
        <f>AVERAGE(E6:E12)</f>
        <v>12.005571428571427</v>
      </c>
      <c r="F19" s="30">
        <f>AVERAGE(F6:F17)</f>
        <v>39.037166666666671</v>
      </c>
      <c r="G19" s="30">
        <f>AVERAGE(G6:G12)</f>
        <v>10.854714285714284</v>
      </c>
      <c r="H19" s="31">
        <f>AVERAGE(H6:H17)</f>
        <v>0.81433333333333346</v>
      </c>
      <c r="I19" s="31">
        <f>AVERAGE(I6:I12)</f>
        <v>0.6314376319017051</v>
      </c>
      <c r="J19" s="10">
        <f>AVERAGE(J6:J12)</f>
        <v>15.108391113664613</v>
      </c>
      <c r="K19" s="10">
        <f>AVERAGE(K6:K12)</f>
        <v>13.660088250769791</v>
      </c>
    </row>
    <row r="20" spans="3:11">
      <c r="C20" s="24"/>
      <c r="D20" s="3"/>
      <c r="E20" s="3"/>
      <c r="F20" s="3"/>
      <c r="G20" s="3"/>
      <c r="H20" s="3"/>
      <c r="I20" s="11"/>
      <c r="J20" s="3"/>
      <c r="K20" s="3"/>
    </row>
  </sheetData>
  <mergeCells count="3">
    <mergeCell ref="D2:F2"/>
    <mergeCell ref="D4:E4"/>
    <mergeCell ref="F4:G4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7"/>
  <dimension ref="B2:K20"/>
  <sheetViews>
    <sheetView workbookViewId="0">
      <selection activeCell="F24" sqref="F24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4" width="7.85546875" style="1" bestFit="1" customWidth="1"/>
    <col min="5" max="5" width="9" style="1" bestFit="1" customWidth="1"/>
    <col min="6" max="6" width="10.7109375" style="1" bestFit="1" customWidth="1"/>
    <col min="7" max="7" width="7.28515625" style="1" bestFit="1" customWidth="1"/>
    <col min="8" max="8" width="8.42578125" style="1" bestFit="1" customWidth="1"/>
    <col min="9" max="9" width="6.28515625" style="1" bestFit="1" customWidth="1"/>
    <col min="10" max="10" width="7.42578125" style="1" customWidth="1"/>
    <col min="11" max="11" width="9.7109375" style="1" bestFit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40909</v>
      </c>
      <c r="D6" s="4">
        <v>43.722999999999999</v>
      </c>
      <c r="E6" s="5">
        <f t="shared" ref="E6:E17" si="0">D6/3.6</f>
        <v>12.145277777777777</v>
      </c>
      <c r="F6" s="4">
        <v>39.546999999999997</v>
      </c>
      <c r="G6" s="25">
        <f t="shared" ref="G6:G17" si="1">F6/3.6</f>
        <v>10.985277777777776</v>
      </c>
      <c r="H6" s="4">
        <v>0.82669999999999999</v>
      </c>
      <c r="I6" s="7">
        <f t="shared" ref="I6:I17" si="2">H6/1.2929</f>
        <v>0.63941526800216575</v>
      </c>
      <c r="J6" s="5">
        <f>IF(I6,E6/SQRT(I6),0)</f>
        <v>15.188537263811522</v>
      </c>
      <c r="K6" s="5">
        <f>G6/SQRT(I6)</f>
        <v>13.737874417856831</v>
      </c>
    </row>
    <row r="7" spans="2:11">
      <c r="C7" s="22">
        <v>40941</v>
      </c>
      <c r="D7" s="4">
        <v>43.786000000000001</v>
      </c>
      <c r="E7" s="5">
        <f t="shared" si="0"/>
        <v>12.162777777777778</v>
      </c>
      <c r="F7" s="4">
        <v>39.603999999999999</v>
      </c>
      <c r="G7" s="25">
        <f t="shared" si="1"/>
        <v>11.001111111111111</v>
      </c>
      <c r="H7" s="4">
        <v>0.82589999999999997</v>
      </c>
      <c r="I7" s="7">
        <f t="shared" si="2"/>
        <v>0.63879650398329335</v>
      </c>
      <c r="J7" s="5">
        <f>IF(I7,E7/SQRT(I7),0)</f>
        <v>15.217787194355706</v>
      </c>
      <c r="K7" s="5">
        <f>IF(I7,G7/SQRT(I7),0)</f>
        <v>13.764336638315063</v>
      </c>
    </row>
    <row r="8" spans="2:11">
      <c r="C8" s="22">
        <v>40974</v>
      </c>
      <c r="D8" s="4">
        <v>43.74</v>
      </c>
      <c r="E8" s="5">
        <f t="shared" si="0"/>
        <v>12.15</v>
      </c>
      <c r="F8" s="4">
        <v>39.561</v>
      </c>
      <c r="G8" s="25">
        <f t="shared" si="1"/>
        <v>10.989166666666666</v>
      </c>
      <c r="H8" s="4">
        <v>0.82579999999999998</v>
      </c>
      <c r="I8" s="7">
        <f t="shared" si="2"/>
        <v>0.6387191584809343</v>
      </c>
      <c r="J8" s="5">
        <f t="shared" ref="J8:J17" si="3">IF(I8,E8/SQRT(I8),0)</f>
        <v>15.202720334145681</v>
      </c>
      <c r="K8" s="5">
        <f t="shared" ref="K8:K17" si="4">IF(I8,G8/SQRT(I8),0)</f>
        <v>13.750224488777715</v>
      </c>
    </row>
    <row r="9" spans="2:11">
      <c r="C9" s="22">
        <v>41006</v>
      </c>
      <c r="D9" s="4">
        <v>43.862000000000002</v>
      </c>
      <c r="E9" s="5">
        <f t="shared" si="0"/>
        <v>12.183888888888889</v>
      </c>
      <c r="F9" s="4">
        <v>39.676000000000002</v>
      </c>
      <c r="G9" s="25">
        <f t="shared" si="1"/>
        <v>11.021111111111111</v>
      </c>
      <c r="H9" s="4">
        <v>0.82979999999999998</v>
      </c>
      <c r="I9" s="7">
        <f t="shared" si="2"/>
        <v>0.64181297857529584</v>
      </c>
      <c r="J9" s="5">
        <f t="shared" si="3"/>
        <v>15.208335417933235</v>
      </c>
      <c r="K9" s="5">
        <f t="shared" si="4"/>
        <v>13.756917514976951</v>
      </c>
    </row>
    <row r="10" spans="2:11">
      <c r="C10" s="22">
        <v>40672</v>
      </c>
      <c r="D10" s="4">
        <v>43.869</v>
      </c>
      <c r="E10" s="5">
        <f t="shared" si="0"/>
        <v>12.185833333333333</v>
      </c>
      <c r="F10" s="4">
        <v>39.701999999999998</v>
      </c>
      <c r="G10" s="25">
        <f t="shared" si="1"/>
        <v>11.028333333333332</v>
      </c>
      <c r="H10" s="4">
        <v>0.83109999999999995</v>
      </c>
      <c r="I10" s="7">
        <f t="shared" si="2"/>
        <v>0.64281847010596338</v>
      </c>
      <c r="J10" s="5">
        <f t="shared" si="3"/>
        <v>15.198861605713452</v>
      </c>
      <c r="K10" s="5">
        <f t="shared" si="4"/>
        <v>13.755162038570184</v>
      </c>
    </row>
    <row r="11" spans="2:11">
      <c r="C11" s="22">
        <v>41070</v>
      </c>
      <c r="D11" s="4">
        <v>43.939</v>
      </c>
      <c r="E11" s="5">
        <f t="shared" si="0"/>
        <v>12.205277777777777</v>
      </c>
      <c r="F11" s="4">
        <v>39.75</v>
      </c>
      <c r="G11" s="25">
        <f t="shared" si="1"/>
        <v>11.041666666666666</v>
      </c>
      <c r="H11" s="4">
        <v>0.83309999999999995</v>
      </c>
      <c r="I11" s="7">
        <f t="shared" si="2"/>
        <v>0.64436538015314404</v>
      </c>
      <c r="J11" s="5">
        <f t="shared" si="3"/>
        <v>15.204829985317605</v>
      </c>
      <c r="K11" s="5">
        <f t="shared" si="4"/>
        <v>13.755251414833628</v>
      </c>
    </row>
    <row r="12" spans="2:11">
      <c r="C12" s="22">
        <v>41102</v>
      </c>
      <c r="D12" s="4">
        <v>43.777000000000001</v>
      </c>
      <c r="E12" s="5">
        <f t="shared" si="0"/>
        <v>12.160277777777777</v>
      </c>
      <c r="F12" s="4">
        <v>39.609000000000002</v>
      </c>
      <c r="G12" s="25">
        <f t="shared" si="1"/>
        <v>11.0025</v>
      </c>
      <c r="H12" s="4">
        <v>0.82499999999999996</v>
      </c>
      <c r="I12" s="7">
        <f t="shared" si="2"/>
        <v>0.63810039446206201</v>
      </c>
      <c r="J12" s="5">
        <f t="shared" si="3"/>
        <v>15.222955894925093</v>
      </c>
      <c r="K12" s="5">
        <f t="shared" si="4"/>
        <v>13.773581105194234</v>
      </c>
    </row>
    <row r="13" spans="2:11">
      <c r="C13" s="22">
        <v>41134</v>
      </c>
      <c r="D13" s="4">
        <v>43.661999999999999</v>
      </c>
      <c r="E13" s="5">
        <f t="shared" si="0"/>
        <v>12.128333333333332</v>
      </c>
      <c r="F13" s="4">
        <v>39.494999999999997</v>
      </c>
      <c r="G13" s="25">
        <f t="shared" si="1"/>
        <v>10.970833333333333</v>
      </c>
      <c r="H13" s="4">
        <v>0.82189999999999996</v>
      </c>
      <c r="I13" s="7">
        <f t="shared" si="2"/>
        <v>0.63570268388893181</v>
      </c>
      <c r="J13" s="5">
        <f t="shared" si="3"/>
        <v>15.211572162704879</v>
      </c>
      <c r="K13" s="5">
        <f t="shared" si="4"/>
        <v>13.759815000825185</v>
      </c>
    </row>
    <row r="14" spans="2:11">
      <c r="C14" s="22">
        <v>41166</v>
      </c>
      <c r="D14" s="4">
        <v>43.725999999999999</v>
      </c>
      <c r="E14" s="5">
        <f t="shared" si="0"/>
        <v>12.146111111111111</v>
      </c>
      <c r="F14" s="4">
        <v>39.526000000000003</v>
      </c>
      <c r="G14" s="25">
        <f t="shared" si="1"/>
        <v>10.979444444444445</v>
      </c>
      <c r="H14" s="4">
        <v>0.82430000000000003</v>
      </c>
      <c r="I14" s="7">
        <f t="shared" si="2"/>
        <v>0.63755897594554878</v>
      </c>
      <c r="J14" s="5">
        <f t="shared" si="3"/>
        <v>15.211676030402078</v>
      </c>
      <c r="K14" s="5">
        <f t="shared" si="4"/>
        <v>13.750553601465318</v>
      </c>
    </row>
    <row r="15" spans="2:11">
      <c r="C15" s="22">
        <v>41198</v>
      </c>
      <c r="D15" s="4">
        <v>43.795999999999999</v>
      </c>
      <c r="E15" s="5">
        <f t="shared" si="0"/>
        <v>12.165555555555555</v>
      </c>
      <c r="F15" s="4">
        <v>39.613999999999997</v>
      </c>
      <c r="G15" s="25">
        <f t="shared" si="1"/>
        <v>11.003888888888888</v>
      </c>
      <c r="H15" s="4">
        <v>0.8266</v>
      </c>
      <c r="I15" s="7">
        <f t="shared" si="2"/>
        <v>0.6393379224998067</v>
      </c>
      <c r="J15" s="5">
        <f t="shared" si="3"/>
        <v>15.214816314850751</v>
      </c>
      <c r="K15" s="5">
        <f t="shared" si="4"/>
        <v>13.761981310998667</v>
      </c>
    </row>
    <row r="16" spans="2:11">
      <c r="C16" s="22">
        <v>41230</v>
      </c>
      <c r="D16" s="4">
        <v>43.511000000000003</v>
      </c>
      <c r="E16" s="5">
        <f t="shared" si="0"/>
        <v>12.086388888888889</v>
      </c>
      <c r="F16" s="4">
        <v>39.348999999999997</v>
      </c>
      <c r="G16" s="25">
        <f t="shared" si="1"/>
        <v>10.930277777777777</v>
      </c>
      <c r="H16" s="4">
        <v>0.82189999999999996</v>
      </c>
      <c r="I16" s="7">
        <f t="shared" si="2"/>
        <v>0.63570268388893181</v>
      </c>
      <c r="J16" s="5">
        <f t="shared" si="3"/>
        <v>15.158964691756037</v>
      </c>
      <c r="K16" s="5">
        <f t="shared" si="4"/>
        <v>13.708949499113057</v>
      </c>
    </row>
    <row r="17" spans="3:11">
      <c r="C17" s="22">
        <v>41262</v>
      </c>
      <c r="D17" s="4">
        <v>43.289000000000001</v>
      </c>
      <c r="E17" s="5">
        <f t="shared" si="0"/>
        <v>12.024722222222222</v>
      </c>
      <c r="F17" s="4">
        <v>39.143999999999998</v>
      </c>
      <c r="G17" s="25">
        <f t="shared" si="1"/>
        <v>10.873333333333333</v>
      </c>
      <c r="H17" s="4">
        <v>0.82020000000000004</v>
      </c>
      <c r="I17" s="7">
        <f t="shared" si="2"/>
        <v>0.6343878103488283</v>
      </c>
      <c r="J17" s="5">
        <f t="shared" si="3"/>
        <v>15.097242743105813</v>
      </c>
      <c r="K17" s="5">
        <f t="shared" si="4"/>
        <v>13.651654460397189</v>
      </c>
    </row>
    <row r="18" spans="3:11">
      <c r="C18" s="12"/>
      <c r="D18" s="8"/>
      <c r="E18" s="8"/>
      <c r="F18" s="8"/>
      <c r="G18" s="8"/>
      <c r="H18" s="8"/>
      <c r="I18" s="9"/>
      <c r="J18" s="8"/>
      <c r="K18" s="8"/>
    </row>
    <row r="19" spans="3:11">
      <c r="C19" s="23" t="s">
        <v>6</v>
      </c>
      <c r="D19" s="10">
        <f>AVERAGE(D6:D17)</f>
        <v>43.723333333333329</v>
      </c>
      <c r="E19" s="10">
        <f>AVERAGE(E6:E12)</f>
        <v>12.17047619047619</v>
      </c>
      <c r="F19" s="10">
        <f>AVERAGE(F6:F17)</f>
        <v>39.548083333333331</v>
      </c>
      <c r="G19" s="10">
        <f>AVERAGE(G6:G12)</f>
        <v>11.009880952380954</v>
      </c>
      <c r="H19" s="10">
        <f>AVERAGE(H6:H17)</f>
        <v>0.82602500000000001</v>
      </c>
      <c r="I19" s="10">
        <f>AVERAGE(I6:I12)</f>
        <v>0.64057545053755127</v>
      </c>
      <c r="J19" s="10"/>
      <c r="K19" s="10"/>
    </row>
    <row r="20" spans="3:11">
      <c r="C20" s="24"/>
      <c r="D20" s="3"/>
      <c r="E20" s="3"/>
      <c r="F20" s="3"/>
      <c r="G20" s="3"/>
      <c r="H20" s="3"/>
      <c r="I20" s="11"/>
      <c r="J20" s="3"/>
      <c r="K20" s="3"/>
    </row>
  </sheetData>
  <mergeCells count="3">
    <mergeCell ref="D2:F2"/>
    <mergeCell ref="D4:E4"/>
    <mergeCell ref="F4:G4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8"/>
  <dimension ref="B2:K20"/>
  <sheetViews>
    <sheetView workbookViewId="0">
      <selection activeCell="K7" sqref="K7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4" width="7.85546875" style="1" bestFit="1" customWidth="1"/>
    <col min="5" max="5" width="9" style="1" bestFit="1" customWidth="1"/>
    <col min="6" max="6" width="10.7109375" style="1" bestFit="1" customWidth="1"/>
    <col min="7" max="7" width="7.28515625" style="1" bestFit="1" customWidth="1"/>
    <col min="8" max="8" width="8.42578125" style="1" bestFit="1" customWidth="1"/>
    <col min="9" max="9" width="6.28515625" style="1" bestFit="1" customWidth="1"/>
    <col min="10" max="10" width="7.42578125" style="1" customWidth="1"/>
    <col min="11" max="11" width="9.7109375" style="1" bestFit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40544</v>
      </c>
      <c r="D6" s="4">
        <v>43.487000000000002</v>
      </c>
      <c r="E6" s="5">
        <f t="shared" ref="E6:E17" si="0">D6/3.6</f>
        <v>12.079722222222223</v>
      </c>
      <c r="F6" s="4">
        <v>39.323999999999998</v>
      </c>
      <c r="G6" s="25">
        <f t="shared" ref="G6:G17" si="1">F6/3.6</f>
        <v>10.923333333333332</v>
      </c>
      <c r="H6" s="4">
        <v>0.81679999999999997</v>
      </c>
      <c r="I6" s="7">
        <f t="shared" ref="I6:I17" si="2">H6/1.2929</f>
        <v>0.63175806326862094</v>
      </c>
      <c r="J6" s="5">
        <f>IF(I6,E6/SQRT(I6),0)</f>
        <v>15.197828899607986</v>
      </c>
      <c r="K6" s="5">
        <f>G6/SQRT(I6)</f>
        <v>13.74294441208141</v>
      </c>
    </row>
    <row r="7" spans="2:11">
      <c r="C7" s="22">
        <v>40576</v>
      </c>
      <c r="D7" s="4">
        <v>43.433999999999997</v>
      </c>
      <c r="E7" s="5">
        <f t="shared" si="0"/>
        <v>12.065</v>
      </c>
      <c r="F7" s="4">
        <v>39.274000000000001</v>
      </c>
      <c r="G7" s="25">
        <f t="shared" si="1"/>
        <v>10.909444444444444</v>
      </c>
      <c r="H7" s="4">
        <v>0.81630000000000003</v>
      </c>
      <c r="I7" s="7">
        <f t="shared" si="2"/>
        <v>0.6313713357568258</v>
      </c>
      <c r="J7" s="5">
        <f>IF(I7,E7/SQRT(I7),0)</f>
        <v>15.183954571225708</v>
      </c>
      <c r="K7" s="5">
        <f>IF(I7,G7/SQRT(I7),0)</f>
        <v>13.729673339556996</v>
      </c>
    </row>
    <row r="8" spans="2:11">
      <c r="C8" s="22">
        <v>40608</v>
      </c>
      <c r="D8" s="4">
        <v>43.478999999999999</v>
      </c>
      <c r="E8" s="5">
        <f t="shared" si="0"/>
        <v>12.077499999999999</v>
      </c>
      <c r="F8" s="4">
        <v>39.316000000000003</v>
      </c>
      <c r="G8" s="25">
        <f t="shared" si="1"/>
        <v>10.921111111111111</v>
      </c>
      <c r="H8" s="4">
        <v>0.8165</v>
      </c>
      <c r="I8" s="7">
        <f t="shared" si="2"/>
        <v>0.6315260267615439</v>
      </c>
      <c r="J8" s="5">
        <f t="shared" ref="J8:J17" si="3">IF(I8,E8/SQRT(I8),0)</f>
        <v>15.197824298819528</v>
      </c>
      <c r="K8" s="5">
        <f t="shared" ref="K8:K17" si="4">IF(I8,G8/SQRT(I8),0)</f>
        <v>13.74267255761146</v>
      </c>
    </row>
    <row r="9" spans="2:11">
      <c r="C9" s="22">
        <v>40640</v>
      </c>
      <c r="D9" s="4">
        <v>43.713000000000001</v>
      </c>
      <c r="E9" s="5">
        <f t="shared" si="0"/>
        <v>12.1425</v>
      </c>
      <c r="F9" s="4">
        <v>39.533999999999999</v>
      </c>
      <c r="G9" s="25">
        <f t="shared" si="1"/>
        <v>10.981666666666666</v>
      </c>
      <c r="H9" s="4">
        <v>0.82120000000000004</v>
      </c>
      <c r="I9" s="7">
        <f t="shared" si="2"/>
        <v>0.63516126537241868</v>
      </c>
      <c r="J9" s="5">
        <f t="shared" si="3"/>
        <v>15.23582969567517</v>
      </c>
      <c r="K9" s="5">
        <f t="shared" si="4"/>
        <v>13.779271410994946</v>
      </c>
    </row>
    <row r="10" spans="2:11">
      <c r="C10" s="22">
        <v>40672</v>
      </c>
      <c r="D10" s="4">
        <v>43.790999999999997</v>
      </c>
      <c r="E10" s="5">
        <f t="shared" si="0"/>
        <v>12.164166666666665</v>
      </c>
      <c r="F10" s="4">
        <v>39.607999999999997</v>
      </c>
      <c r="G10" s="25">
        <f t="shared" si="1"/>
        <v>11.002222222222221</v>
      </c>
      <c r="H10" s="4">
        <v>0.82589999999999997</v>
      </c>
      <c r="I10" s="7">
        <f t="shared" si="2"/>
        <v>0.63879650398329335</v>
      </c>
      <c r="J10" s="5">
        <f t="shared" si="3"/>
        <v>15.219524940118545</v>
      </c>
      <c r="K10" s="5">
        <f t="shared" si="4"/>
        <v>13.765726834925335</v>
      </c>
    </row>
    <row r="11" spans="2:11">
      <c r="C11" s="22">
        <v>40704</v>
      </c>
      <c r="D11" s="4">
        <v>43.737000000000002</v>
      </c>
      <c r="E11" s="5">
        <f t="shared" si="0"/>
        <v>12.149166666666666</v>
      </c>
      <c r="F11" s="4">
        <v>39.555999999999997</v>
      </c>
      <c r="G11" s="25">
        <f t="shared" si="1"/>
        <v>10.987777777777778</v>
      </c>
      <c r="H11" s="4">
        <v>0.8216</v>
      </c>
      <c r="I11" s="7">
        <f t="shared" si="2"/>
        <v>0.63547064738185477</v>
      </c>
      <c r="J11" s="5">
        <f t="shared" si="3"/>
        <v>15.240483403600509</v>
      </c>
      <c r="K11" s="5">
        <f t="shared" si="4"/>
        <v>13.783582813471929</v>
      </c>
    </row>
    <row r="12" spans="2:11">
      <c r="C12" s="22">
        <v>40736</v>
      </c>
      <c r="D12" s="4">
        <v>43.750999999999998</v>
      </c>
      <c r="E12" s="5">
        <f t="shared" si="0"/>
        <v>12.153055555555554</v>
      </c>
      <c r="F12" s="4">
        <v>39.572000000000003</v>
      </c>
      <c r="G12" s="25">
        <f t="shared" si="1"/>
        <v>10.992222222222223</v>
      </c>
      <c r="H12" s="4">
        <v>0.82579999999999998</v>
      </c>
      <c r="I12" s="7">
        <f t="shared" si="2"/>
        <v>0.6387191584809343</v>
      </c>
      <c r="J12" s="5">
        <f t="shared" si="3"/>
        <v>15.206543606291897</v>
      </c>
      <c r="K12" s="5">
        <f t="shared" si="4"/>
        <v>13.754047760923935</v>
      </c>
    </row>
    <row r="13" spans="2:11">
      <c r="C13" s="22">
        <v>40768</v>
      </c>
      <c r="D13" s="4">
        <v>43.811999999999998</v>
      </c>
      <c r="E13" s="5">
        <f t="shared" si="0"/>
        <v>12.169999999999998</v>
      </c>
      <c r="F13" s="4">
        <v>39.631</v>
      </c>
      <c r="G13" s="25">
        <f t="shared" si="1"/>
        <v>11.008611111111112</v>
      </c>
      <c r="H13" s="4">
        <v>0.82899999999999996</v>
      </c>
      <c r="I13" s="7">
        <f t="shared" si="2"/>
        <v>0.64119421455642356</v>
      </c>
      <c r="J13" s="5">
        <f t="shared" si="3"/>
        <v>15.198326871680045</v>
      </c>
      <c r="K13" s="5">
        <f t="shared" si="4"/>
        <v>13.747943308946224</v>
      </c>
    </row>
    <row r="14" spans="2:11">
      <c r="C14" s="22">
        <v>40800</v>
      </c>
      <c r="D14" s="4">
        <v>43.802</v>
      </c>
      <c r="E14" s="5">
        <f t="shared" si="0"/>
        <v>12.167222222222222</v>
      </c>
      <c r="F14" s="4">
        <v>39.619999999999997</v>
      </c>
      <c r="G14" s="25">
        <f t="shared" si="1"/>
        <v>11.005555555555555</v>
      </c>
      <c r="H14" s="4">
        <v>0.82750000000000001</v>
      </c>
      <c r="I14" s="7">
        <f t="shared" si="2"/>
        <v>0.64003403202103804</v>
      </c>
      <c r="J14" s="5">
        <f t="shared" si="3"/>
        <v>15.208623423627847</v>
      </c>
      <c r="K14" s="5">
        <f t="shared" si="4"/>
        <v>13.756578696044366</v>
      </c>
    </row>
    <row r="15" spans="2:11">
      <c r="C15" s="22">
        <v>40832</v>
      </c>
      <c r="D15" s="4">
        <v>43.948999999999998</v>
      </c>
      <c r="E15" s="5">
        <f t="shared" si="0"/>
        <v>12.208055555555555</v>
      </c>
      <c r="F15" s="4">
        <v>39.761000000000003</v>
      </c>
      <c r="G15" s="25">
        <f t="shared" si="1"/>
        <v>11.044722222222223</v>
      </c>
      <c r="H15" s="4">
        <v>0.83389999999999997</v>
      </c>
      <c r="I15" s="7">
        <f t="shared" si="2"/>
        <v>0.64498414417201644</v>
      </c>
      <c r="J15" s="5">
        <f t="shared" si="3"/>
        <v>15.200993656678925</v>
      </c>
      <c r="K15" s="5">
        <f t="shared" si="4"/>
        <v>13.752456455965113</v>
      </c>
    </row>
    <row r="16" spans="2:11">
      <c r="C16" s="22">
        <v>40864</v>
      </c>
      <c r="D16" s="4">
        <v>43.731000000000002</v>
      </c>
      <c r="E16" s="5">
        <f t="shared" si="0"/>
        <v>12.147500000000001</v>
      </c>
      <c r="F16" s="4">
        <v>39.561</v>
      </c>
      <c r="G16" s="25">
        <f t="shared" si="1"/>
        <v>10.989166666666666</v>
      </c>
      <c r="H16" s="4">
        <v>0.82769999999999999</v>
      </c>
      <c r="I16" s="7">
        <f t="shared" si="2"/>
        <v>0.64018872302575602</v>
      </c>
      <c r="J16" s="5">
        <f t="shared" si="3"/>
        <v>15.182136712823993</v>
      </c>
      <c r="K16" s="5">
        <f t="shared" si="4"/>
        <v>13.734433479591821</v>
      </c>
    </row>
    <row r="17" spans="3:11">
      <c r="C17" s="22">
        <v>40896</v>
      </c>
      <c r="D17" s="4">
        <v>43.427</v>
      </c>
      <c r="E17" s="5">
        <f t="shared" si="0"/>
        <v>12.063055555555556</v>
      </c>
      <c r="F17" s="4">
        <v>39.273000000000003</v>
      </c>
      <c r="G17" s="25">
        <f t="shared" si="1"/>
        <v>10.909166666666668</v>
      </c>
      <c r="H17" s="4">
        <v>0.82130000000000003</v>
      </c>
      <c r="I17" s="7">
        <f t="shared" si="2"/>
        <v>0.63523861087477773</v>
      </c>
      <c r="J17" s="5">
        <f t="shared" si="3"/>
        <v>15.135225094042573</v>
      </c>
      <c r="K17" s="5">
        <f t="shared" si="4"/>
        <v>13.687468513098626</v>
      </c>
    </row>
    <row r="18" spans="3:11">
      <c r="C18" s="12"/>
      <c r="D18" s="8"/>
      <c r="E18" s="8"/>
      <c r="F18" s="8"/>
      <c r="G18" s="8"/>
      <c r="H18" s="8"/>
      <c r="I18" s="9"/>
      <c r="J18" s="8"/>
      <c r="K18" s="8"/>
    </row>
    <row r="19" spans="3:11">
      <c r="C19" s="23" t="s">
        <v>6</v>
      </c>
      <c r="D19" s="10">
        <f>AVERAGE(D6:D17)</f>
        <v>43.676083333333331</v>
      </c>
      <c r="E19" s="10">
        <f>AVERAGE(E6:E12)</f>
        <v>12.118730158730157</v>
      </c>
      <c r="F19" s="10">
        <f>AVERAGE(F6:F17)</f>
        <v>39.502500000000005</v>
      </c>
      <c r="G19" s="10">
        <f>AVERAGE(G6:G12)</f>
        <v>10.959682539682538</v>
      </c>
      <c r="H19" s="10">
        <f>AVERAGE(H6:H17)</f>
        <v>0.82362500000000016</v>
      </c>
      <c r="I19" s="10">
        <f>AVERAGE(I6:I12)</f>
        <v>0.63468614300078452</v>
      </c>
      <c r="J19" s="10"/>
      <c r="K19" s="10"/>
    </row>
    <row r="20" spans="3:11">
      <c r="C20" s="24"/>
      <c r="D20" s="3"/>
      <c r="E20" s="3"/>
      <c r="F20" s="3"/>
      <c r="G20" s="3"/>
      <c r="H20" s="3"/>
      <c r="I20" s="11"/>
      <c r="J20" s="3"/>
      <c r="K20" s="3"/>
    </row>
  </sheetData>
  <mergeCells count="3">
    <mergeCell ref="D2:F2"/>
    <mergeCell ref="D4:E4"/>
    <mergeCell ref="F4:G4"/>
  </mergeCell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9"/>
  <dimension ref="B2:K20"/>
  <sheetViews>
    <sheetView topLeftCell="B1" workbookViewId="0">
      <selection activeCell="J17" sqref="J17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4" width="7.85546875" style="1" bestFit="1" customWidth="1"/>
    <col min="5" max="5" width="9" style="1" bestFit="1" customWidth="1"/>
    <col min="6" max="6" width="10.7109375" style="1" bestFit="1" customWidth="1"/>
    <col min="7" max="7" width="7.28515625" style="1" bestFit="1" customWidth="1"/>
    <col min="8" max="8" width="8.42578125" style="1" bestFit="1" customWidth="1"/>
    <col min="9" max="9" width="6.28515625" style="1" bestFit="1" customWidth="1"/>
    <col min="10" max="10" width="7.42578125" style="1" customWidth="1"/>
    <col min="11" max="11" width="9.7109375" style="1" bestFit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40179</v>
      </c>
      <c r="D6" s="4">
        <v>43.6</v>
      </c>
      <c r="E6" s="5">
        <f t="shared" ref="E6:E17" si="0">D6/3.6</f>
        <v>12.111111111111111</v>
      </c>
      <c r="F6" s="4">
        <v>39.424999999999997</v>
      </c>
      <c r="G6" s="25">
        <f t="shared" ref="G6:G17" si="1">F6/3.6</f>
        <v>10.951388888888888</v>
      </c>
      <c r="H6" s="4">
        <v>0.81410000000000005</v>
      </c>
      <c r="I6" s="7">
        <f t="shared" ref="I6:I15" si="2">H6/1.2929</f>
        <v>0.62966973470492693</v>
      </c>
      <c r="J6" s="5">
        <f t="shared" ref="J6:J11" si="3">E6/SQRT(I6)</f>
        <v>15.262566839157492</v>
      </c>
      <c r="K6" s="5">
        <f t="shared" ref="K6:K11" si="4">G6/SQRT(I6)</f>
        <v>13.801071046646422</v>
      </c>
    </row>
    <row r="7" spans="2:11">
      <c r="C7" s="22">
        <v>40211</v>
      </c>
      <c r="D7" s="4">
        <v>43.561999999999998</v>
      </c>
      <c r="E7" s="5">
        <f t="shared" si="0"/>
        <v>12.100555555555555</v>
      </c>
      <c r="F7" s="4">
        <v>39.389000000000003</v>
      </c>
      <c r="G7" s="25">
        <f t="shared" si="1"/>
        <v>10.941388888888889</v>
      </c>
      <c r="H7" s="4">
        <v>0.81310000000000004</v>
      </c>
      <c r="I7" s="7">
        <f t="shared" si="2"/>
        <v>0.62889627968133655</v>
      </c>
      <c r="J7" s="5">
        <f t="shared" si="3"/>
        <v>15.258638958703095</v>
      </c>
      <c r="K7" s="5">
        <f t="shared" si="4"/>
        <v>13.796945272126079</v>
      </c>
    </row>
    <row r="8" spans="2:11">
      <c r="C8" s="22">
        <v>40240</v>
      </c>
      <c r="D8" s="4">
        <v>43.598999999999997</v>
      </c>
      <c r="E8" s="5">
        <f t="shared" si="0"/>
        <v>12.110833333333332</v>
      </c>
      <c r="F8" s="4">
        <v>39.423999999999999</v>
      </c>
      <c r="G8" s="25">
        <f t="shared" si="1"/>
        <v>10.951111111111111</v>
      </c>
      <c r="H8" s="4">
        <v>0.8145</v>
      </c>
      <c r="I8" s="7">
        <f t="shared" si="2"/>
        <v>0.62997911671436313</v>
      </c>
      <c r="J8" s="5">
        <f t="shared" si="3"/>
        <v>15.258468691628247</v>
      </c>
      <c r="K8" s="5">
        <f t="shared" si="4"/>
        <v>13.797331812627629</v>
      </c>
    </row>
    <row r="9" spans="2:11">
      <c r="C9" s="22">
        <v>40272</v>
      </c>
      <c r="D9" s="4">
        <v>43.612000000000002</v>
      </c>
      <c r="E9" s="5">
        <f t="shared" si="0"/>
        <v>12.114444444444445</v>
      </c>
      <c r="F9" s="4">
        <v>39.436999999999998</v>
      </c>
      <c r="G9" s="25">
        <f t="shared" si="1"/>
        <v>10.954722222222221</v>
      </c>
      <c r="H9" s="4">
        <v>0.81499999999999995</v>
      </c>
      <c r="I9" s="7">
        <f t="shared" si="2"/>
        <v>0.63036584422615827</v>
      </c>
      <c r="J9" s="5">
        <f t="shared" si="3"/>
        <v>15.258335713624803</v>
      </c>
      <c r="K9" s="5">
        <f t="shared" si="4"/>
        <v>13.797647104884465</v>
      </c>
    </row>
    <row r="10" spans="2:11">
      <c r="C10" s="22">
        <v>40303</v>
      </c>
      <c r="D10" s="4">
        <v>43.59</v>
      </c>
      <c r="E10" s="5">
        <f t="shared" si="0"/>
        <v>12.108333333333334</v>
      </c>
      <c r="F10" s="4">
        <v>39.417000000000002</v>
      </c>
      <c r="G10" s="25">
        <f t="shared" si="1"/>
        <v>10.949166666666667</v>
      </c>
      <c r="H10" s="4">
        <v>0.81440000000000001</v>
      </c>
      <c r="I10" s="7">
        <f t="shared" si="2"/>
        <v>0.62990177121200408</v>
      </c>
      <c r="J10" s="5">
        <f t="shared" si="3"/>
        <v>15.25625550539011</v>
      </c>
      <c r="K10" s="5">
        <f t="shared" si="4"/>
        <v>13.795728911584352</v>
      </c>
    </row>
    <row r="11" spans="2:11">
      <c r="C11" s="22">
        <v>40335</v>
      </c>
      <c r="D11" s="4">
        <v>43.603000000000002</v>
      </c>
      <c r="E11" s="5">
        <f t="shared" si="0"/>
        <v>12.111944444444445</v>
      </c>
      <c r="F11" s="4">
        <v>39.429000000000002</v>
      </c>
      <c r="G11" s="25">
        <f t="shared" si="1"/>
        <v>10.952500000000001</v>
      </c>
      <c r="H11" s="4">
        <v>0.81499999999999995</v>
      </c>
      <c r="I11" s="7">
        <f t="shared" si="2"/>
        <v>0.63036584422615827</v>
      </c>
      <c r="J11" s="5">
        <f t="shared" si="3"/>
        <v>15.255186923809555</v>
      </c>
      <c r="K11" s="5">
        <f t="shared" si="4"/>
        <v>13.794848180604246</v>
      </c>
    </row>
    <row r="12" spans="2:11">
      <c r="C12" s="22">
        <v>40366</v>
      </c>
      <c r="D12" s="4">
        <v>43.557000000000002</v>
      </c>
      <c r="E12" s="5">
        <f t="shared" si="0"/>
        <v>12.099166666666667</v>
      </c>
      <c r="F12" s="4">
        <v>39.383000000000003</v>
      </c>
      <c r="G12" s="25">
        <f t="shared" si="1"/>
        <v>10.939722222222223</v>
      </c>
      <c r="H12" s="4">
        <v>0.81089999999999995</v>
      </c>
      <c r="I12" s="7">
        <f t="shared" si="2"/>
        <v>0.62719467862943767</v>
      </c>
      <c r="J12" s="5">
        <f t="shared" ref="J12:J17" si="5">E12/SQRT(I12)</f>
        <v>15.277569804212874</v>
      </c>
      <c r="K12" s="5">
        <f t="shared" ref="K12:K17" si="6">G12/SQRT(I12)</f>
        <v>13.813543898783562</v>
      </c>
    </row>
    <row r="13" spans="2:11">
      <c r="C13" s="22">
        <v>40398</v>
      </c>
      <c r="D13" s="4">
        <v>43.667000000000002</v>
      </c>
      <c r="E13" s="5">
        <f t="shared" si="0"/>
        <v>12.129722222222222</v>
      </c>
      <c r="F13" s="4">
        <v>39.487000000000002</v>
      </c>
      <c r="G13" s="25">
        <f t="shared" si="1"/>
        <v>10.968611111111111</v>
      </c>
      <c r="H13" s="4">
        <v>0.81499999999999995</v>
      </c>
      <c r="I13" s="7">
        <f t="shared" si="2"/>
        <v>0.63036584422615827</v>
      </c>
      <c r="J13" s="5">
        <f t="shared" si="5"/>
        <v>15.277578318051322</v>
      </c>
      <c r="K13" s="5">
        <f t="shared" si="6"/>
        <v>13.815140381635846</v>
      </c>
    </row>
    <row r="14" spans="2:11">
      <c r="C14" s="22">
        <v>40430</v>
      </c>
      <c r="D14" s="4">
        <v>43.71</v>
      </c>
      <c r="E14" s="5">
        <f t="shared" si="0"/>
        <v>12.141666666666666</v>
      </c>
      <c r="F14" s="4">
        <v>39.529000000000003</v>
      </c>
      <c r="G14" s="25">
        <f t="shared" si="1"/>
        <v>10.980277777777779</v>
      </c>
      <c r="H14" s="4">
        <v>0.81759999999999999</v>
      </c>
      <c r="I14" s="7">
        <f t="shared" si="2"/>
        <v>0.63237682728749323</v>
      </c>
      <c r="J14" s="5">
        <f t="shared" si="5"/>
        <v>15.268287605043199</v>
      </c>
      <c r="K14" s="5">
        <f t="shared" si="6"/>
        <v>13.807827516352155</v>
      </c>
    </row>
    <row r="15" spans="2:11">
      <c r="C15" s="22">
        <v>40461</v>
      </c>
      <c r="D15" s="4">
        <v>43.738</v>
      </c>
      <c r="E15" s="5">
        <f t="shared" si="0"/>
        <v>12.149444444444445</v>
      </c>
      <c r="F15" s="4">
        <v>39.555999999999997</v>
      </c>
      <c r="G15" s="25">
        <f t="shared" si="1"/>
        <v>10.987777777777778</v>
      </c>
      <c r="H15" s="4">
        <v>0.81850000000000001</v>
      </c>
      <c r="I15" s="7">
        <f t="shared" si="2"/>
        <v>0.63307293680872456</v>
      </c>
      <c r="J15" s="5">
        <f t="shared" si="5"/>
        <v>15.269666270134216</v>
      </c>
      <c r="K15" s="5">
        <f t="shared" si="6"/>
        <v>13.809660226380471</v>
      </c>
    </row>
    <row r="16" spans="2:11">
      <c r="C16" s="22">
        <v>40493</v>
      </c>
      <c r="D16" s="4">
        <v>43.621000000000002</v>
      </c>
      <c r="E16" s="5">
        <f t="shared" si="0"/>
        <v>12.116944444444444</v>
      </c>
      <c r="F16" s="4">
        <v>39.447000000000003</v>
      </c>
      <c r="G16" s="25">
        <f t="shared" si="1"/>
        <v>10.957500000000001</v>
      </c>
      <c r="H16" s="4">
        <v>0.81699999999999995</v>
      </c>
      <c r="I16" s="7">
        <v>0.63190000000000002</v>
      </c>
      <c r="J16" s="5">
        <f t="shared" si="5"/>
        <v>15.242946979358338</v>
      </c>
      <c r="K16" s="5">
        <f t="shared" si="6"/>
        <v>13.784382052102163</v>
      </c>
    </row>
    <row r="17" spans="3:11">
      <c r="C17" s="22">
        <v>40524</v>
      </c>
      <c r="D17" s="4">
        <v>43.616</v>
      </c>
      <c r="E17" s="5">
        <f t="shared" si="0"/>
        <v>12.115555555555556</v>
      </c>
      <c r="F17" s="4">
        <v>39.441000000000003</v>
      </c>
      <c r="G17" s="25">
        <f t="shared" si="1"/>
        <v>10.955833333333334</v>
      </c>
      <c r="H17" s="4">
        <v>0.81620000000000004</v>
      </c>
      <c r="I17" s="7">
        <v>0.63129999999999997</v>
      </c>
      <c r="J17" s="5">
        <f t="shared" si="5"/>
        <v>15.24844082520567</v>
      </c>
      <c r="K17" s="5">
        <f t="shared" si="6"/>
        <v>13.788833331505339</v>
      </c>
    </row>
    <row r="18" spans="3:11">
      <c r="C18" s="12"/>
      <c r="D18" s="8"/>
      <c r="E18" s="8"/>
      <c r="F18" s="8"/>
      <c r="G18" s="8"/>
      <c r="H18" s="8"/>
      <c r="I18" s="9"/>
      <c r="J18" s="8"/>
      <c r="K18" s="8"/>
    </row>
    <row r="19" spans="3:11">
      <c r="C19" s="23" t="s">
        <v>6</v>
      </c>
      <c r="D19" s="10">
        <f>AVERAGE(D6:D17)</f>
        <v>43.622916666666661</v>
      </c>
      <c r="E19" s="10">
        <f t="shared" ref="E19:J19" si="7">AVERAGE(E6:E17)</f>
        <v>12.117476851851849</v>
      </c>
      <c r="F19" s="10">
        <f t="shared" si="7"/>
        <v>39.447000000000003</v>
      </c>
      <c r="G19" s="10">
        <f t="shared" si="7"/>
        <v>10.957499999999998</v>
      </c>
      <c r="H19" s="10">
        <f t="shared" si="7"/>
        <v>0.81510833333333321</v>
      </c>
      <c r="I19" s="10">
        <f>AVERAGE(I6:I17)</f>
        <v>0.63044907314306331</v>
      </c>
      <c r="J19" s="10">
        <f t="shared" si="7"/>
        <v>15.26116186952658</v>
      </c>
      <c r="K19" s="10">
        <f>AVERAGE(K6:K17)</f>
        <v>13.800246644602725</v>
      </c>
    </row>
    <row r="20" spans="3:11">
      <c r="C20" s="24"/>
      <c r="D20" s="3"/>
      <c r="E20" s="3"/>
      <c r="F20" s="3"/>
      <c r="G20" s="3"/>
      <c r="H20" s="3"/>
      <c r="I20" s="11"/>
      <c r="J20" s="3"/>
      <c r="K20" s="3"/>
    </row>
  </sheetData>
  <mergeCells count="3">
    <mergeCell ref="D2:F2"/>
    <mergeCell ref="D4:E4"/>
    <mergeCell ref="F4:G4"/>
  </mergeCells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0"/>
  <dimension ref="B2:K20"/>
  <sheetViews>
    <sheetView workbookViewId="0">
      <selection activeCell="K19" sqref="K19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4" width="7.85546875" style="1" bestFit="1" customWidth="1"/>
    <col min="5" max="5" width="9" style="1" bestFit="1" customWidth="1"/>
    <col min="6" max="6" width="10.7109375" style="1" bestFit="1" customWidth="1"/>
    <col min="7" max="7" width="7.28515625" style="1" bestFit="1" customWidth="1"/>
    <col min="8" max="8" width="8.42578125" style="1" bestFit="1" customWidth="1"/>
    <col min="9" max="9" width="6.28515625" style="1" bestFit="1" customWidth="1"/>
    <col min="10" max="10" width="7.42578125" style="1" customWidth="1"/>
    <col min="11" max="11" width="9.7109375" style="1" bestFit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39814</v>
      </c>
      <c r="D6" s="4">
        <v>43.628</v>
      </c>
      <c r="E6" s="5">
        <f t="shared" ref="E6:E17" si="0">D6/3.6</f>
        <v>12.118888888888888</v>
      </c>
      <c r="F6" s="4">
        <v>39.451000000000001</v>
      </c>
      <c r="G6" s="25">
        <f t="shared" ref="G6:G17" si="1">F6/3.6</f>
        <v>10.958611111111111</v>
      </c>
      <c r="H6" s="4">
        <v>0.81520000000000004</v>
      </c>
      <c r="I6" s="7">
        <f t="shared" ref="I6:I13" si="2">H6/1.2929</f>
        <v>0.63052053523087637</v>
      </c>
      <c r="J6" s="5">
        <f t="shared" ref="J6:J13" si="3">E6/SQRT(I6)</f>
        <v>15.262061031532035</v>
      </c>
      <c r="K6" s="5">
        <f t="shared" ref="K6:K13" si="4">G6/SQRT(I6)</f>
        <v>13.800851970179021</v>
      </c>
    </row>
    <row r="7" spans="2:11">
      <c r="C7" s="22">
        <v>39845</v>
      </c>
      <c r="D7" s="4">
        <v>43.670999999999999</v>
      </c>
      <c r="E7" s="5">
        <f t="shared" si="0"/>
        <v>12.130833333333333</v>
      </c>
      <c r="F7" s="4">
        <v>39.491999999999997</v>
      </c>
      <c r="G7" s="25">
        <f t="shared" si="1"/>
        <v>10.969999999999999</v>
      </c>
      <c r="H7" s="4">
        <v>0.8165</v>
      </c>
      <c r="I7" s="7">
        <f t="shared" si="2"/>
        <v>0.6315260267615439</v>
      </c>
      <c r="J7" s="5">
        <f t="shared" si="3"/>
        <v>15.264936750011447</v>
      </c>
      <c r="K7" s="5">
        <f t="shared" si="4"/>
        <v>13.804192304537381</v>
      </c>
    </row>
    <row r="8" spans="2:11">
      <c r="C8" s="22">
        <v>39873</v>
      </c>
      <c r="D8" s="4">
        <v>43.854999999999997</v>
      </c>
      <c r="E8" s="5">
        <f t="shared" si="0"/>
        <v>12.181944444444444</v>
      </c>
      <c r="F8" s="4">
        <v>39.664000000000001</v>
      </c>
      <c r="G8" s="25">
        <f t="shared" si="1"/>
        <v>11.017777777777779</v>
      </c>
      <c r="H8" s="4">
        <v>0.82099999999999995</v>
      </c>
      <c r="I8" s="7">
        <f t="shared" si="2"/>
        <v>0.63500657436770047</v>
      </c>
      <c r="J8" s="5">
        <f t="shared" si="3"/>
        <v>15.287184382608979</v>
      </c>
      <c r="K8" s="5">
        <f t="shared" si="4"/>
        <v>13.826265678983072</v>
      </c>
    </row>
    <row r="9" spans="2:11">
      <c r="C9" s="22">
        <v>39904</v>
      </c>
      <c r="D9" s="4">
        <v>43.69</v>
      </c>
      <c r="E9" s="5">
        <f t="shared" si="0"/>
        <v>12.136111111111109</v>
      </c>
      <c r="F9" s="4">
        <v>39.509</v>
      </c>
      <c r="G9" s="25">
        <f t="shared" si="1"/>
        <v>10.974722222222223</v>
      </c>
      <c r="H9" s="4">
        <v>0.81599999999999995</v>
      </c>
      <c r="I9" s="7">
        <f t="shared" si="2"/>
        <v>0.63113929924974865</v>
      </c>
      <c r="J9" s="5">
        <f t="shared" si="3"/>
        <v>15.276256162125911</v>
      </c>
      <c r="K9" s="5">
        <f t="shared" si="4"/>
        <v>13.814364951005555</v>
      </c>
    </row>
    <row r="10" spans="2:11">
      <c r="C10" s="22">
        <v>39934</v>
      </c>
      <c r="D10" s="4">
        <v>43.686</v>
      </c>
      <c r="E10" s="5">
        <f t="shared" si="0"/>
        <v>12.135</v>
      </c>
      <c r="F10" s="4">
        <v>39.505000000000003</v>
      </c>
      <c r="G10" s="25">
        <f t="shared" si="1"/>
        <v>10.973611111111111</v>
      </c>
      <c r="H10" s="4">
        <v>0.81579999999999997</v>
      </c>
      <c r="I10" s="7">
        <f t="shared" si="2"/>
        <v>0.63098460824503055</v>
      </c>
      <c r="J10" s="5">
        <f t="shared" si="3"/>
        <v>15.276729820753623</v>
      </c>
      <c r="K10" s="5">
        <f t="shared" si="4"/>
        <v>13.814659423359243</v>
      </c>
    </row>
    <row r="11" spans="2:11">
      <c r="C11" s="22">
        <v>39965</v>
      </c>
      <c r="D11" s="4">
        <v>43.787999999999997</v>
      </c>
      <c r="E11" s="5">
        <f t="shared" si="0"/>
        <v>12.163333333333332</v>
      </c>
      <c r="F11" s="4">
        <v>39.600999999999999</v>
      </c>
      <c r="G11" s="25">
        <f t="shared" si="1"/>
        <v>11.000277777777777</v>
      </c>
      <c r="H11" s="4">
        <v>0.81879999999999997</v>
      </c>
      <c r="I11" s="7">
        <f t="shared" si="2"/>
        <v>0.63330497331580171</v>
      </c>
      <c r="J11" s="5">
        <f t="shared" si="3"/>
        <v>15.284321325516631</v>
      </c>
      <c r="K11" s="5">
        <f t="shared" si="4"/>
        <v>13.822837508262175</v>
      </c>
    </row>
    <row r="12" spans="2:11">
      <c r="C12" s="22">
        <v>39995</v>
      </c>
      <c r="D12" s="4">
        <v>43.604999999999997</v>
      </c>
      <c r="E12" s="5">
        <f t="shared" si="0"/>
        <v>12.112499999999999</v>
      </c>
      <c r="F12" s="4">
        <v>39.43</v>
      </c>
      <c r="G12" s="25">
        <f t="shared" si="1"/>
        <v>10.952777777777778</v>
      </c>
      <c r="H12" s="4">
        <v>0.8125</v>
      </c>
      <c r="I12" s="7">
        <f t="shared" si="2"/>
        <v>0.62843220666718236</v>
      </c>
      <c r="J12" s="5">
        <f t="shared" si="3"/>
        <v>15.279339223152085</v>
      </c>
      <c r="K12" s="5">
        <f t="shared" si="4"/>
        <v>13.816405127138786</v>
      </c>
    </row>
    <row r="13" spans="2:11">
      <c r="C13" s="22">
        <v>40026</v>
      </c>
      <c r="D13" s="4">
        <v>43.587000000000003</v>
      </c>
      <c r="E13" s="5">
        <f t="shared" si="0"/>
        <v>12.1075</v>
      </c>
      <c r="F13" s="4">
        <v>39.411999999999999</v>
      </c>
      <c r="G13" s="25">
        <f t="shared" si="1"/>
        <v>10.947777777777777</v>
      </c>
      <c r="H13" s="4">
        <v>0.81140000000000001</v>
      </c>
      <c r="I13" s="7">
        <f t="shared" si="2"/>
        <v>0.62758140614123292</v>
      </c>
      <c r="J13" s="5">
        <f t="shared" si="3"/>
        <v>15.283381139750626</v>
      </c>
      <c r="K13" s="5">
        <f t="shared" si="4"/>
        <v>13.819455743222786</v>
      </c>
    </row>
    <row r="14" spans="2:11">
      <c r="C14" s="22">
        <v>40057</v>
      </c>
      <c r="D14" s="4">
        <v>43.524999999999999</v>
      </c>
      <c r="E14" s="5">
        <f t="shared" si="0"/>
        <v>12.090277777777777</v>
      </c>
      <c r="F14" s="4">
        <v>39.353000000000002</v>
      </c>
      <c r="G14" s="25">
        <f t="shared" si="1"/>
        <v>10.93138888888889</v>
      </c>
      <c r="H14" s="4">
        <v>0.81030000000000002</v>
      </c>
      <c r="I14" s="7">
        <f>H14/1.2929</f>
        <v>0.62673060561528349</v>
      </c>
      <c r="J14" s="5">
        <f>E14/SQRT(I14)</f>
        <v>15.271996902314211</v>
      </c>
      <c r="K14" s="5">
        <f>G14/SQRT(I14)</f>
        <v>13.808130823590378</v>
      </c>
    </row>
    <row r="15" spans="2:11">
      <c r="C15" s="22">
        <v>40087</v>
      </c>
      <c r="D15" s="4">
        <v>43.518999999999998</v>
      </c>
      <c r="E15" s="5">
        <f t="shared" si="0"/>
        <v>12.08861111111111</v>
      </c>
      <c r="F15" s="4">
        <v>39.347999999999999</v>
      </c>
      <c r="G15" s="25">
        <f t="shared" si="1"/>
        <v>10.93</v>
      </c>
      <c r="H15" s="4">
        <v>0.8095</v>
      </c>
      <c r="I15" s="7">
        <f>H15/1.2929</f>
        <v>0.6261118415964112</v>
      </c>
      <c r="J15" s="5">
        <f>E15/SQRT(I15)</f>
        <v>15.277435111476189</v>
      </c>
      <c r="K15" s="5">
        <f>G15/SQRT(I15)</f>
        <v>13.813196920112253</v>
      </c>
    </row>
    <row r="16" spans="2:11">
      <c r="C16" s="22">
        <v>40118</v>
      </c>
      <c r="D16" s="4">
        <v>43.47</v>
      </c>
      <c r="E16" s="5">
        <f t="shared" si="0"/>
        <v>12.074999999999999</v>
      </c>
      <c r="F16" s="4">
        <v>39.302999999999997</v>
      </c>
      <c r="G16" s="25">
        <f t="shared" si="1"/>
        <v>10.917499999999999</v>
      </c>
      <c r="H16" s="4">
        <v>0.80910000000000004</v>
      </c>
      <c r="I16" s="7">
        <f>H16/1.2929</f>
        <v>0.62580245958697511</v>
      </c>
      <c r="J16" s="5">
        <f>E16/SQRT(I16)</f>
        <v>15.264005244040638</v>
      </c>
      <c r="K16" s="5">
        <f>G16/SQRT(I16)</f>
        <v>13.800809710295127</v>
      </c>
    </row>
    <row r="17" spans="3:11">
      <c r="C17" s="22">
        <v>40148</v>
      </c>
      <c r="D17" s="4">
        <v>43.591999999999999</v>
      </c>
      <c r="E17" s="5">
        <f t="shared" si="0"/>
        <v>12.108888888888888</v>
      </c>
      <c r="F17" s="4">
        <v>39.417000000000002</v>
      </c>
      <c r="G17" s="25">
        <f t="shared" si="1"/>
        <v>10.949166666666667</v>
      </c>
      <c r="H17" s="4">
        <v>0.81320000000000003</v>
      </c>
      <c r="I17" s="7">
        <f>H17/1.2929</f>
        <v>0.62897362518369559</v>
      </c>
      <c r="J17" s="5">
        <f>E17/SQRT(I17)</f>
        <v>15.268208320897422</v>
      </c>
      <c r="K17" s="5">
        <f>G17/SQRT(I17)</f>
        <v>13.805904004973705</v>
      </c>
    </row>
    <row r="18" spans="3:11">
      <c r="C18" s="12"/>
      <c r="D18" s="8"/>
      <c r="E18" s="8"/>
      <c r="F18" s="8"/>
      <c r="G18" s="8"/>
      <c r="H18" s="8"/>
      <c r="I18" s="9"/>
      <c r="J18" s="8"/>
      <c r="K18" s="8"/>
    </row>
    <row r="19" spans="3:11">
      <c r="C19" s="23" t="s">
        <v>6</v>
      </c>
      <c r="D19" s="10">
        <f t="shared" ref="D19:I19" si="5">AVERAGE(D6:D17)</f>
        <v>43.634666666666668</v>
      </c>
      <c r="E19" s="10">
        <f t="shared" si="5"/>
        <v>12.120740740740738</v>
      </c>
      <c r="F19" s="10">
        <f t="shared" si="5"/>
        <v>39.457083333333337</v>
      </c>
      <c r="G19" s="10">
        <f t="shared" si="5"/>
        <v>10.960300925925928</v>
      </c>
      <c r="H19" s="10">
        <f t="shared" si="5"/>
        <v>0.81410833333333343</v>
      </c>
      <c r="I19" s="10">
        <f t="shared" si="5"/>
        <v>0.62967618016345683</v>
      </c>
      <c r="J19" s="10">
        <f>AVERAGE(J6:J17)</f>
        <v>15.274654617848318</v>
      </c>
      <c r="K19" s="10">
        <f>AVERAGE(K6:K17)</f>
        <v>13.812256180471623</v>
      </c>
    </row>
    <row r="20" spans="3:11">
      <c r="C20" s="24"/>
      <c r="D20" s="3"/>
      <c r="E20" s="3"/>
      <c r="F20" s="3"/>
      <c r="G20" s="3"/>
      <c r="H20" s="3"/>
      <c r="I20" s="11"/>
      <c r="J20" s="3"/>
      <c r="K20" s="3"/>
    </row>
  </sheetData>
  <mergeCells count="3">
    <mergeCell ref="D2:F2"/>
    <mergeCell ref="D4:E4"/>
    <mergeCell ref="F4:G4"/>
  </mergeCells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1"/>
  <dimension ref="B2:K20"/>
  <sheetViews>
    <sheetView workbookViewId="0">
      <selection activeCell="B16" sqref="B16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4" width="7.85546875" style="1" bestFit="1" customWidth="1"/>
    <col min="5" max="5" width="9" style="1" bestFit="1" customWidth="1"/>
    <col min="6" max="6" width="10.7109375" style="1" bestFit="1" customWidth="1"/>
    <col min="7" max="7" width="7.28515625" style="1" bestFit="1" customWidth="1"/>
    <col min="8" max="8" width="8.42578125" style="1" bestFit="1" customWidth="1"/>
    <col min="9" max="9" width="6.28515625" style="1" bestFit="1" customWidth="1"/>
    <col min="10" max="10" width="7.42578125" style="1" customWidth="1"/>
    <col min="11" max="11" width="9.7109375" style="1" bestFit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39448</v>
      </c>
      <c r="D6" s="4">
        <v>43.734999999999999</v>
      </c>
      <c r="E6" s="5">
        <f t="shared" ref="E6:E11" si="0">D6/3.6</f>
        <v>12.14861111111111</v>
      </c>
      <c r="F6" s="4">
        <v>39.552999999999997</v>
      </c>
      <c r="G6" s="25">
        <f t="shared" ref="G6:G17" si="1">F6/3.6</f>
        <v>10.986944444444443</v>
      </c>
      <c r="H6" s="4">
        <v>0.81979999999999997</v>
      </c>
      <c r="I6" s="7">
        <f t="shared" ref="I6:I14" si="2">H6/1.2929</f>
        <v>0.6340784283393921</v>
      </c>
      <c r="J6" s="5">
        <f t="shared" ref="J6:J11" si="3">E6/SQRT(I6)</f>
        <v>15.256507990643788</v>
      </c>
      <c r="K6" s="5">
        <f t="shared" ref="K6:K14" si="4">G6/SQRT(I6)</f>
        <v>13.797660010379186</v>
      </c>
    </row>
    <row r="7" spans="2:11">
      <c r="C7" s="22">
        <v>39479</v>
      </c>
      <c r="D7" s="4">
        <v>43.718000000000004</v>
      </c>
      <c r="E7" s="5">
        <f t="shared" si="0"/>
        <v>12.14388888888889</v>
      </c>
      <c r="F7" s="4">
        <v>39.536999999999999</v>
      </c>
      <c r="G7" s="25">
        <f t="shared" si="1"/>
        <v>10.9825</v>
      </c>
      <c r="H7" s="4">
        <v>0.81889999999999996</v>
      </c>
      <c r="I7" s="7">
        <f t="shared" si="2"/>
        <v>0.63338231881816076</v>
      </c>
      <c r="J7" s="5">
        <f t="shared" si="3"/>
        <v>15.258955874519891</v>
      </c>
      <c r="K7" s="5">
        <f t="shared" si="4"/>
        <v>13.799655483116632</v>
      </c>
    </row>
    <row r="8" spans="2:11">
      <c r="C8" s="22">
        <v>39508</v>
      </c>
      <c r="D8" s="4">
        <v>43.668999999999997</v>
      </c>
      <c r="E8" s="5">
        <f t="shared" si="0"/>
        <v>12.130277777777776</v>
      </c>
      <c r="F8" s="4">
        <v>39.491</v>
      </c>
      <c r="G8" s="25">
        <f t="shared" si="1"/>
        <v>10.969722222222222</v>
      </c>
      <c r="H8" s="4">
        <v>0.81699999999999995</v>
      </c>
      <c r="I8" s="7">
        <f t="shared" si="2"/>
        <v>0.63191275427333904</v>
      </c>
      <c r="J8" s="5">
        <f t="shared" si="3"/>
        <v>15.259566127771782</v>
      </c>
      <c r="K8" s="5">
        <f t="shared" si="4"/>
        <v>13.799618171971776</v>
      </c>
    </row>
    <row r="9" spans="2:11">
      <c r="C9" s="22">
        <v>39539</v>
      </c>
      <c r="D9" s="4">
        <v>43.575000000000003</v>
      </c>
      <c r="E9" s="5">
        <f t="shared" si="0"/>
        <v>12.104166666666668</v>
      </c>
      <c r="F9" s="4">
        <v>39.402000000000001</v>
      </c>
      <c r="G9" s="25">
        <f t="shared" si="1"/>
        <v>10.945</v>
      </c>
      <c r="H9" s="4">
        <v>0.81469999999999998</v>
      </c>
      <c r="I9" s="7">
        <f t="shared" si="2"/>
        <v>0.63013380771908112</v>
      </c>
      <c r="J9" s="5">
        <f t="shared" si="3"/>
        <v>15.248197363828259</v>
      </c>
      <c r="K9" s="5">
        <f t="shared" si="4"/>
        <v>13.787939702342191</v>
      </c>
    </row>
    <row r="10" spans="2:11">
      <c r="C10" s="22">
        <v>39569</v>
      </c>
      <c r="D10" s="4">
        <v>43.645000000000003</v>
      </c>
      <c r="E10" s="5">
        <f t="shared" si="0"/>
        <v>12.123611111111112</v>
      </c>
      <c r="F10" s="4">
        <v>39.468000000000004</v>
      </c>
      <c r="G10" s="25">
        <f t="shared" si="1"/>
        <v>10.963333333333335</v>
      </c>
      <c r="H10" s="4">
        <v>0.81659999999999999</v>
      </c>
      <c r="I10" s="7">
        <f t="shared" si="2"/>
        <v>0.63160337226390284</v>
      </c>
      <c r="J10" s="5">
        <f t="shared" si="3"/>
        <v>15.25491446917901</v>
      </c>
      <c r="K10" s="5">
        <f t="shared" si="4"/>
        <v>13.794958512305124</v>
      </c>
    </row>
    <row r="11" spans="2:11">
      <c r="C11" s="22">
        <v>39600</v>
      </c>
      <c r="D11" s="4">
        <v>43.597000000000001</v>
      </c>
      <c r="E11" s="5">
        <f t="shared" si="0"/>
        <v>12.110277777777778</v>
      </c>
      <c r="F11" s="4">
        <v>39.423000000000002</v>
      </c>
      <c r="G11" s="25">
        <f t="shared" si="1"/>
        <v>10.950833333333334</v>
      </c>
      <c r="H11" s="4">
        <v>0.81540000000000001</v>
      </c>
      <c r="I11" s="7">
        <f t="shared" si="2"/>
        <v>0.63067522623559447</v>
      </c>
      <c r="J11" s="5">
        <f t="shared" si="3"/>
        <v>15.249346018846634</v>
      </c>
      <c r="K11" s="5">
        <f t="shared" si="4"/>
        <v>13.78936550911739</v>
      </c>
    </row>
    <row r="12" spans="2:11">
      <c r="C12" s="22">
        <v>39630</v>
      </c>
      <c r="D12" s="4">
        <v>43.655000000000001</v>
      </c>
      <c r="E12" s="5">
        <f t="shared" ref="E12:E17" si="5">D12/3.6</f>
        <v>12.126388888888888</v>
      </c>
      <c r="F12" s="4">
        <v>39.475999999999999</v>
      </c>
      <c r="G12" s="25">
        <f t="shared" si="1"/>
        <v>10.965555555555556</v>
      </c>
      <c r="H12" s="4">
        <v>0.81599999999999995</v>
      </c>
      <c r="I12" s="7">
        <f t="shared" si="2"/>
        <v>0.63113929924974865</v>
      </c>
      <c r="J12" s="5">
        <f t="shared" ref="J12:J17" si="6">E12/SQRT(I12)</f>
        <v>15.264018373943847</v>
      </c>
      <c r="K12" s="5">
        <f t="shared" si="4"/>
        <v>13.802826465005323</v>
      </c>
    </row>
    <row r="13" spans="2:11">
      <c r="C13" s="22">
        <v>39661</v>
      </c>
      <c r="D13" s="4">
        <v>43.792999999999999</v>
      </c>
      <c r="E13" s="5">
        <f t="shared" si="5"/>
        <v>12.164722222222222</v>
      </c>
      <c r="F13" s="4">
        <v>39.606000000000002</v>
      </c>
      <c r="G13" s="25">
        <f t="shared" si="1"/>
        <v>11.001666666666667</v>
      </c>
      <c r="H13" s="4">
        <v>0.82010000000000005</v>
      </c>
      <c r="I13" s="7">
        <f t="shared" si="2"/>
        <v>0.63431046484646925</v>
      </c>
      <c r="J13" s="5">
        <f t="shared" si="6"/>
        <v>15.273946257600903</v>
      </c>
      <c r="K13" s="5">
        <f t="shared" si="4"/>
        <v>13.813621251764925</v>
      </c>
    </row>
    <row r="14" spans="2:11">
      <c r="C14" s="22">
        <v>39692</v>
      </c>
      <c r="D14" s="4">
        <v>43.716999999999999</v>
      </c>
      <c r="E14" s="5">
        <f t="shared" si="5"/>
        <v>12.14361111111111</v>
      </c>
      <c r="F14" s="4">
        <v>39.534999999999997</v>
      </c>
      <c r="G14" s="25">
        <f t="shared" si="1"/>
        <v>10.981944444444443</v>
      </c>
      <c r="H14" s="4">
        <v>0.81779999999999997</v>
      </c>
      <c r="I14" s="7">
        <f t="shared" si="2"/>
        <v>0.63253151829221133</v>
      </c>
      <c r="J14" s="5">
        <f t="shared" si="6"/>
        <v>15.268865358158946</v>
      </c>
      <c r="K14" s="5">
        <f t="shared" si="4"/>
        <v>13.808234598321336</v>
      </c>
    </row>
    <row r="15" spans="2:11">
      <c r="C15" s="22">
        <v>39722</v>
      </c>
      <c r="D15" s="4">
        <v>43.652000000000001</v>
      </c>
      <c r="E15" s="5">
        <f t="shared" si="5"/>
        <v>12.125555555555556</v>
      </c>
      <c r="F15" s="4">
        <v>39.475000000000001</v>
      </c>
      <c r="G15" s="25">
        <f t="shared" si="1"/>
        <v>10.965277777777779</v>
      </c>
      <c r="H15" s="4">
        <v>0.81779999999999997</v>
      </c>
      <c r="I15" s="7">
        <f>H15/1.2929</f>
        <v>0.63253151829221133</v>
      </c>
      <c r="J15" s="5">
        <f t="shared" si="6"/>
        <v>15.246163062752576</v>
      </c>
      <c r="K15" s="5">
        <f>G15/SQRT(I15)</f>
        <v>13.787278633330843</v>
      </c>
    </row>
    <row r="16" spans="2:11">
      <c r="C16" s="22">
        <v>39753</v>
      </c>
      <c r="D16" s="4">
        <v>43.636000000000003</v>
      </c>
      <c r="E16" s="5">
        <f t="shared" si="5"/>
        <v>12.121111111111112</v>
      </c>
      <c r="F16" s="4">
        <v>39.46</v>
      </c>
      <c r="G16" s="25">
        <f t="shared" si="1"/>
        <v>10.96111111111111</v>
      </c>
      <c r="H16" s="4">
        <v>0.81589999999999996</v>
      </c>
      <c r="I16" s="7">
        <f>H16/1.2929</f>
        <v>0.6310619537473896</v>
      </c>
      <c r="J16" s="5">
        <f t="shared" si="6"/>
        <v>15.258309977326658</v>
      </c>
      <c r="K16" s="5">
        <f>G16/SQRT(I16)</f>
        <v>13.798077543892882</v>
      </c>
    </row>
    <row r="17" spans="3:11">
      <c r="C17" s="22">
        <v>39783</v>
      </c>
      <c r="D17" s="4">
        <v>43.631</v>
      </c>
      <c r="E17" s="5">
        <f t="shared" si="5"/>
        <v>12.119722222222222</v>
      </c>
      <c r="F17" s="4">
        <v>39.454000000000001</v>
      </c>
      <c r="G17" s="25">
        <f t="shared" si="1"/>
        <v>10.959444444444445</v>
      </c>
      <c r="H17" s="4">
        <v>0.81569999999999998</v>
      </c>
      <c r="I17" s="7">
        <f>H17/1.2929</f>
        <v>0.6309072627426715</v>
      </c>
      <c r="J17" s="5">
        <f t="shared" si="6"/>
        <v>15.258431864407386</v>
      </c>
      <c r="K17" s="5">
        <f>G17/SQRT(I17)</f>
        <v>13.797670710694899</v>
      </c>
    </row>
    <row r="18" spans="3:11">
      <c r="C18" s="12"/>
      <c r="D18" s="8"/>
      <c r="E18" s="8"/>
      <c r="F18" s="8"/>
      <c r="G18" s="8"/>
      <c r="H18" s="8"/>
      <c r="I18" s="9"/>
      <c r="J18" s="8"/>
      <c r="K18" s="8"/>
    </row>
    <row r="19" spans="3:11">
      <c r="C19" s="23" t="s">
        <v>6</v>
      </c>
      <c r="D19" s="10">
        <f t="shared" ref="D19:J19" si="7">AVERAGE(D6:D17)</f>
        <v>43.668583333333338</v>
      </c>
      <c r="E19" s="10">
        <f t="shared" si="7"/>
        <v>12.130162037037033</v>
      </c>
      <c r="F19" s="10">
        <f>AVERAGE(F6:F17)</f>
        <v>39.49</v>
      </c>
      <c r="G19" s="10">
        <f>AVERAGE(G6:G17)</f>
        <v>10.969444444444443</v>
      </c>
      <c r="H19" s="10">
        <f>AVERAGE(H6:H17)</f>
        <v>0.81714166666666666</v>
      </c>
      <c r="I19" s="10">
        <f t="shared" si="7"/>
        <v>0.6320223270683476</v>
      </c>
      <c r="J19" s="10">
        <f t="shared" si="7"/>
        <v>15.258101894914972</v>
      </c>
      <c r="K19" s="10">
        <f>AVERAGE(K6:K17)</f>
        <v>13.798075549353541</v>
      </c>
    </row>
    <row r="20" spans="3:11">
      <c r="C20" s="24"/>
      <c r="D20" s="3"/>
      <c r="E20" s="3"/>
      <c r="F20" s="3"/>
      <c r="G20" s="3"/>
      <c r="H20" s="3"/>
      <c r="I20" s="11"/>
      <c r="J20" s="3"/>
      <c r="K20" s="3"/>
    </row>
  </sheetData>
  <mergeCells count="3">
    <mergeCell ref="D2:F2"/>
    <mergeCell ref="D4:E4"/>
    <mergeCell ref="F4:G4"/>
  </mergeCells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2"/>
  <dimension ref="B2:K20"/>
  <sheetViews>
    <sheetView workbookViewId="0">
      <selection activeCell="D17" sqref="D17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4" width="7.85546875" style="1" bestFit="1" customWidth="1"/>
    <col min="5" max="5" width="9" style="1" bestFit="1" customWidth="1"/>
    <col min="6" max="6" width="10.7109375" style="1" bestFit="1" customWidth="1"/>
    <col min="7" max="7" width="7.28515625" style="1" bestFit="1" customWidth="1"/>
    <col min="8" max="8" width="8.42578125" style="1" bestFit="1" customWidth="1"/>
    <col min="9" max="9" width="6.28515625" style="1" bestFit="1" customWidth="1"/>
    <col min="10" max="10" width="7.42578125" style="1" customWidth="1"/>
    <col min="11" max="11" width="9.7109375" style="1" bestFit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39083</v>
      </c>
      <c r="D6" s="4">
        <v>43.665999999999997</v>
      </c>
      <c r="E6" s="5">
        <f t="shared" ref="E6:E16" si="0">D6/3.6</f>
        <v>12.129444444444443</v>
      </c>
      <c r="F6" s="4">
        <v>39.485999999999997</v>
      </c>
      <c r="G6" s="25">
        <f t="shared" ref="G6:G16" si="1">F6/3.6</f>
        <v>10.968333333333332</v>
      </c>
      <c r="H6" s="4">
        <v>0.81530000000000002</v>
      </c>
      <c r="I6" s="7">
        <f t="shared" ref="I6:I16" si="2">H6/1.2929</f>
        <v>0.63059788073323542</v>
      </c>
      <c r="J6" s="5">
        <f t="shared" ref="J6:J13" si="3">E6/SQRT(I6)</f>
        <v>15.274417468693084</v>
      </c>
      <c r="K6" s="5">
        <f t="shared" ref="K6:K13" si="4">G6/SQRT(I6)</f>
        <v>13.812248618348718</v>
      </c>
    </row>
    <row r="7" spans="2:11">
      <c r="C7" s="22">
        <v>39114</v>
      </c>
      <c r="D7" s="4">
        <v>43.673000000000002</v>
      </c>
      <c r="E7" s="5">
        <f t="shared" si="0"/>
        <v>12.131388888888889</v>
      </c>
      <c r="F7" s="4">
        <v>39.494</v>
      </c>
      <c r="G7" s="25">
        <f t="shared" si="1"/>
        <v>10.970555555555555</v>
      </c>
      <c r="H7" s="4">
        <v>0.81620000000000004</v>
      </c>
      <c r="I7" s="7">
        <f t="shared" si="2"/>
        <v>0.63129399025446675</v>
      </c>
      <c r="J7" s="5">
        <f t="shared" si="3"/>
        <v>15.268441075734245</v>
      </c>
      <c r="K7" s="5">
        <f t="shared" si="4"/>
        <v>13.807428201521493</v>
      </c>
    </row>
    <row r="8" spans="2:11">
      <c r="C8" s="22">
        <v>39142</v>
      </c>
      <c r="D8" s="4">
        <v>43.814999999999998</v>
      </c>
      <c r="E8" s="5">
        <f t="shared" si="0"/>
        <v>12.170833333333333</v>
      </c>
      <c r="F8" s="4">
        <v>39.625999999999998</v>
      </c>
      <c r="G8" s="25">
        <f t="shared" si="1"/>
        <v>11.007222222222222</v>
      </c>
      <c r="H8" s="4">
        <v>0.81950000000000001</v>
      </c>
      <c r="I8" s="7">
        <f t="shared" si="2"/>
        <v>0.63384639183231495</v>
      </c>
      <c r="J8" s="5">
        <f t="shared" si="3"/>
        <v>15.287212552921835</v>
      </c>
      <c r="K8" s="5">
        <f t="shared" si="4"/>
        <v>13.825655246424299</v>
      </c>
    </row>
    <row r="9" spans="2:11">
      <c r="C9" s="22">
        <v>39173</v>
      </c>
      <c r="D9" s="4">
        <v>43.83</v>
      </c>
      <c r="E9" s="5">
        <f t="shared" si="0"/>
        <v>12.174999999999999</v>
      </c>
      <c r="F9" s="4">
        <v>39.637999999999998</v>
      </c>
      <c r="G9" s="25">
        <f t="shared" si="1"/>
        <v>11.010555555555555</v>
      </c>
      <c r="H9" s="4">
        <v>0.81699999999999995</v>
      </c>
      <c r="I9" s="7">
        <f t="shared" si="2"/>
        <v>0.63191275427333904</v>
      </c>
      <c r="J9" s="5">
        <f t="shared" si="3"/>
        <v>15.315825491315056</v>
      </c>
      <c r="K9" s="5">
        <f t="shared" si="4"/>
        <v>13.85098541694607</v>
      </c>
    </row>
    <row r="10" spans="2:11">
      <c r="C10" s="22">
        <v>39203</v>
      </c>
      <c r="D10" s="4">
        <v>43.771000000000001</v>
      </c>
      <c r="E10" s="5">
        <f t="shared" si="0"/>
        <v>12.15861111111111</v>
      </c>
      <c r="F10" s="4">
        <v>39.584000000000003</v>
      </c>
      <c r="G10" s="25">
        <f t="shared" si="1"/>
        <v>10.995555555555557</v>
      </c>
      <c r="H10" s="4">
        <v>0.81679999999999997</v>
      </c>
      <c r="I10" s="7">
        <f t="shared" si="2"/>
        <v>0.63175806326862094</v>
      </c>
      <c r="J10" s="5">
        <f t="shared" si="3"/>
        <v>15.29708116827422</v>
      </c>
      <c r="K10" s="5">
        <f t="shared" si="4"/>
        <v>13.833809165085714</v>
      </c>
    </row>
    <row r="11" spans="2:11">
      <c r="C11" s="22">
        <v>39234</v>
      </c>
      <c r="D11" s="4">
        <v>43.649000000000001</v>
      </c>
      <c r="E11" s="5">
        <f t="shared" si="0"/>
        <v>12.124722222222221</v>
      </c>
      <c r="F11" s="4">
        <v>39.47</v>
      </c>
      <c r="G11" s="25">
        <f t="shared" si="1"/>
        <v>10.963888888888889</v>
      </c>
      <c r="H11" s="4">
        <v>0.81389999999999996</v>
      </c>
      <c r="I11" s="7">
        <f t="shared" si="2"/>
        <v>0.62951504370020883</v>
      </c>
      <c r="J11" s="5">
        <f t="shared" si="3"/>
        <v>15.281596954669215</v>
      </c>
      <c r="K11" s="5">
        <f t="shared" si="4"/>
        <v>13.81852119867108</v>
      </c>
    </row>
    <row r="12" spans="2:11">
      <c r="C12" s="22">
        <v>39264</v>
      </c>
      <c r="D12" s="4">
        <v>43.817</v>
      </c>
      <c r="E12" s="5">
        <f t="shared" si="0"/>
        <v>12.171388888888888</v>
      </c>
      <c r="F12" s="4">
        <v>39.628</v>
      </c>
      <c r="G12" s="25">
        <f t="shared" si="1"/>
        <v>11.007777777777777</v>
      </c>
      <c r="H12" s="4">
        <v>0.82030000000000003</v>
      </c>
      <c r="I12" s="7">
        <f t="shared" si="2"/>
        <v>0.63446515585118735</v>
      </c>
      <c r="J12" s="5">
        <f t="shared" si="3"/>
        <v>15.280453751832015</v>
      </c>
      <c r="K12" s="5">
        <f t="shared" si="4"/>
        <v>13.81960931322544</v>
      </c>
    </row>
    <row r="13" spans="2:11">
      <c r="C13" s="22">
        <v>39295</v>
      </c>
      <c r="D13" s="4">
        <v>43.847000000000001</v>
      </c>
      <c r="E13" s="5">
        <f t="shared" si="0"/>
        <v>12.179722222222223</v>
      </c>
      <c r="F13" s="4">
        <v>39.655999999999999</v>
      </c>
      <c r="G13" s="25">
        <f t="shared" si="1"/>
        <v>11.015555555555554</v>
      </c>
      <c r="H13" s="4">
        <v>0.82069999999999999</v>
      </c>
      <c r="I13" s="7">
        <f t="shared" si="2"/>
        <v>0.63477453786062343</v>
      </c>
      <c r="J13" s="5">
        <f t="shared" si="3"/>
        <v>15.287188990648602</v>
      </c>
      <c r="K13" s="5">
        <f t="shared" si="4"/>
        <v>13.826003298131248</v>
      </c>
    </row>
    <row r="14" spans="2:11">
      <c r="C14" s="22">
        <v>39326</v>
      </c>
      <c r="D14" s="4">
        <v>43.878</v>
      </c>
      <c r="E14" s="5">
        <f t="shared" si="0"/>
        <v>12.188333333333333</v>
      </c>
      <c r="F14" s="4">
        <v>39.686999999999998</v>
      </c>
      <c r="G14" s="25">
        <f t="shared" si="1"/>
        <v>11.024166666666666</v>
      </c>
      <c r="H14" s="4">
        <v>0.82330000000000003</v>
      </c>
      <c r="I14" s="7">
        <f t="shared" si="2"/>
        <v>0.63678552092195839</v>
      </c>
      <c r="J14" s="5">
        <f>E14/SQRT(I14)</f>
        <v>15.273822281425327</v>
      </c>
      <c r="K14" s="5">
        <f>G14/SQRT(I14)</f>
        <v>13.814945642074091</v>
      </c>
    </row>
    <row r="15" spans="2:11">
      <c r="C15" s="22">
        <v>39356</v>
      </c>
      <c r="D15" s="4">
        <v>43.923999999999999</v>
      </c>
      <c r="E15" s="5">
        <f t="shared" si="0"/>
        <v>12.201111111111111</v>
      </c>
      <c r="F15" s="4">
        <v>39.728999999999999</v>
      </c>
      <c r="G15" s="5">
        <f t="shared" si="1"/>
        <v>11.035833333333333</v>
      </c>
      <c r="H15" s="4">
        <v>0.82379999999999998</v>
      </c>
      <c r="I15" s="7">
        <f t="shared" si="2"/>
        <v>0.63717224843375364</v>
      </c>
      <c r="J15" s="5">
        <f>E15/SQRT(I15)</f>
        <v>15.285194029936596</v>
      </c>
      <c r="K15" s="5">
        <f>G15/SQRT(I15)</f>
        <v>13.825368218180289</v>
      </c>
    </row>
    <row r="16" spans="2:11">
      <c r="C16" s="22">
        <v>39387</v>
      </c>
      <c r="D16" s="4">
        <v>43.689</v>
      </c>
      <c r="E16" s="5">
        <f t="shared" si="0"/>
        <v>12.135833333333332</v>
      </c>
      <c r="F16" s="4">
        <v>39.509</v>
      </c>
      <c r="G16" s="5">
        <f t="shared" si="1"/>
        <v>10.974722222222223</v>
      </c>
      <c r="H16" s="4">
        <v>0.81769999999999998</v>
      </c>
      <c r="I16" s="7">
        <f t="shared" si="2"/>
        <v>0.63245417278985228</v>
      </c>
      <c r="J16" s="5">
        <f>E16/SQRT(I16)</f>
        <v>15.260018928461804</v>
      </c>
      <c r="K16" s="5">
        <f>G16/SQRT(I16)</f>
        <v>13.799997432868627</v>
      </c>
    </row>
    <row r="17" spans="3:11">
      <c r="C17" s="22">
        <v>39417</v>
      </c>
      <c r="D17" s="4">
        <v>43.768999999999998</v>
      </c>
      <c r="E17" s="5">
        <f>D17/3.6</f>
        <v>12.158055555555555</v>
      </c>
      <c r="F17" s="4">
        <v>39.584000000000003</v>
      </c>
      <c r="G17" s="5">
        <f>F17/3.6</f>
        <v>10.995555555555557</v>
      </c>
      <c r="H17" s="4">
        <v>0.81979999999999997</v>
      </c>
      <c r="I17" s="7">
        <f>H17/1.2929</f>
        <v>0.6340784283393921</v>
      </c>
      <c r="J17" s="5">
        <f>E17/SQRT(I17)</f>
        <v>15.268368543328865</v>
      </c>
      <c r="K17" s="5">
        <f>G17/SQRT(I17)</f>
        <v>13.808474043709701</v>
      </c>
    </row>
    <row r="18" spans="3:11">
      <c r="C18" s="12"/>
      <c r="D18" s="8"/>
      <c r="E18" s="8"/>
      <c r="F18" s="8"/>
      <c r="G18" s="8"/>
      <c r="H18" s="8"/>
      <c r="I18" s="9"/>
      <c r="J18" s="8"/>
      <c r="K18" s="8"/>
    </row>
    <row r="19" spans="3:11">
      <c r="C19" s="23" t="s">
        <v>6</v>
      </c>
      <c r="D19" s="10">
        <f t="shared" ref="D19:J19" si="5">AVERAGE(D6:D17)</f>
        <v>43.777333333333331</v>
      </c>
      <c r="E19" s="10">
        <f t="shared" si="5"/>
        <v>12.160370370370368</v>
      </c>
      <c r="F19" s="10">
        <f t="shared" si="5"/>
        <v>39.590916666666665</v>
      </c>
      <c r="G19" s="10">
        <f t="shared" si="5"/>
        <v>10.997476851851852</v>
      </c>
      <c r="H19" s="10">
        <f t="shared" si="5"/>
        <v>0.81869166666666671</v>
      </c>
      <c r="I19" s="10">
        <f t="shared" si="5"/>
        <v>0.63322118235491287</v>
      </c>
      <c r="J19" s="10">
        <f t="shared" si="5"/>
        <v>15.281635103103405</v>
      </c>
      <c r="K19" s="10">
        <f>AVERAGE(K6:K17)</f>
        <v>13.820253816265565</v>
      </c>
    </row>
    <row r="20" spans="3:11">
      <c r="C20" s="24"/>
      <c r="D20" s="3"/>
      <c r="E20" s="3"/>
      <c r="F20" s="3"/>
      <c r="G20" s="3"/>
      <c r="H20" s="3"/>
      <c r="I20" s="11"/>
      <c r="J20" s="3"/>
      <c r="K20" s="3"/>
    </row>
  </sheetData>
  <mergeCells count="3">
    <mergeCell ref="D2:F2"/>
    <mergeCell ref="D4:E4"/>
    <mergeCell ref="F4:G4"/>
  </mergeCells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">
    <pageSetUpPr fitToPage="1"/>
  </sheetPr>
  <dimension ref="B2:K20"/>
  <sheetViews>
    <sheetView showGridLines="0" zoomScaleNormal="75" workbookViewId="0">
      <selection activeCell="E45" sqref="E45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4" width="7.85546875" style="1" bestFit="1" customWidth="1"/>
    <col min="5" max="5" width="9" style="1" bestFit="1" customWidth="1"/>
    <col min="6" max="6" width="10.7109375" style="1" bestFit="1" customWidth="1"/>
    <col min="7" max="7" width="7.28515625" style="1" bestFit="1" customWidth="1"/>
    <col min="8" max="8" width="8.42578125" style="1" bestFit="1" customWidth="1"/>
    <col min="9" max="9" width="6.28515625" style="1" bestFit="1" customWidth="1"/>
    <col min="10" max="10" width="7.42578125" style="1" customWidth="1"/>
    <col min="11" max="11" width="9.7109375" style="1" bestFit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7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38718</v>
      </c>
      <c r="D6" s="4">
        <v>43.73</v>
      </c>
      <c r="E6" s="5">
        <f t="shared" ref="E6:E15" si="0">D6/3.6</f>
        <v>12.14722222222222</v>
      </c>
      <c r="F6" s="4">
        <v>39.548000000000002</v>
      </c>
      <c r="G6" s="5">
        <f t="shared" ref="G6:G15" si="1">F6/3.6</f>
        <v>10.985555555555555</v>
      </c>
      <c r="H6" s="6">
        <v>0.81899999999999995</v>
      </c>
      <c r="I6" s="7">
        <f t="shared" ref="I6:I11" si="2">H6/1.2929</f>
        <v>0.6334596643205197</v>
      </c>
      <c r="J6" s="5">
        <f t="shared" ref="J6:J17" si="3">E6/SQRT(I6)</f>
        <v>15.262212407296051</v>
      </c>
      <c r="K6" s="5">
        <f t="shared" ref="K6:K17" si="4">G6/SQRT(I6)</f>
        <v>13.80265209887364</v>
      </c>
    </row>
    <row r="7" spans="2:11">
      <c r="C7" s="22">
        <v>38749</v>
      </c>
      <c r="D7" s="4">
        <v>43.725000000000001</v>
      </c>
      <c r="E7" s="5">
        <f t="shared" si="0"/>
        <v>12.145833333333334</v>
      </c>
      <c r="F7" s="4">
        <v>39.543999999999997</v>
      </c>
      <c r="G7" s="5">
        <f t="shared" si="1"/>
        <v>10.984444444444444</v>
      </c>
      <c r="H7" s="4">
        <v>0.81979999999999997</v>
      </c>
      <c r="I7" s="7">
        <f t="shared" si="2"/>
        <v>0.6340784283393921</v>
      </c>
      <c r="J7" s="5">
        <f t="shared" si="3"/>
        <v>15.253019592795237</v>
      </c>
      <c r="K7" s="5">
        <f t="shared" si="4"/>
        <v>13.79452045231549</v>
      </c>
    </row>
    <row r="8" spans="2:11">
      <c r="C8" s="22">
        <v>38777</v>
      </c>
      <c r="D8" s="4">
        <v>43.771999999999998</v>
      </c>
      <c r="E8" s="5">
        <f t="shared" si="0"/>
        <v>12.158888888888889</v>
      </c>
      <c r="F8" s="4">
        <v>39.588000000000001</v>
      </c>
      <c r="G8" s="5">
        <f t="shared" si="1"/>
        <v>10.996666666666666</v>
      </c>
      <c r="H8" s="4">
        <v>0.82110000000000005</v>
      </c>
      <c r="I8" s="7">
        <f t="shared" si="2"/>
        <v>0.63508391987005963</v>
      </c>
      <c r="J8" s="5">
        <f t="shared" si="3"/>
        <v>15.257322684933717</v>
      </c>
      <c r="K8" s="5">
        <f t="shared" si="4"/>
        <v>13.79893288977328</v>
      </c>
    </row>
    <row r="9" spans="2:11">
      <c r="C9" s="22">
        <v>38808</v>
      </c>
      <c r="D9" s="4">
        <v>43.731999999999999</v>
      </c>
      <c r="E9" s="5">
        <f t="shared" si="0"/>
        <v>12.147777777777778</v>
      </c>
      <c r="F9" s="4">
        <v>39.551000000000002</v>
      </c>
      <c r="G9" s="5">
        <f t="shared" si="1"/>
        <v>10.986388888888889</v>
      </c>
      <c r="H9" s="4">
        <v>0.82010000000000005</v>
      </c>
      <c r="I9" s="7">
        <f t="shared" si="2"/>
        <v>0.63431046484646925</v>
      </c>
      <c r="J9" s="5">
        <f t="shared" si="3"/>
        <v>15.252670923147596</v>
      </c>
      <c r="K9" s="5">
        <f t="shared" si="4"/>
        <v>13.794438573159486</v>
      </c>
    </row>
    <row r="10" spans="2:11">
      <c r="C10" s="22">
        <v>38838</v>
      </c>
      <c r="D10" s="4">
        <v>43.719000000000001</v>
      </c>
      <c r="E10" s="5">
        <f t="shared" si="0"/>
        <v>12.144166666666667</v>
      </c>
      <c r="F10" s="4">
        <v>39.537999999999997</v>
      </c>
      <c r="G10" s="5">
        <f t="shared" si="1"/>
        <v>10.982777777777777</v>
      </c>
      <c r="H10" s="4">
        <v>0.81899999999999995</v>
      </c>
      <c r="I10" s="7">
        <f t="shared" si="2"/>
        <v>0.6334596643205197</v>
      </c>
      <c r="J10" s="5">
        <f t="shared" si="3"/>
        <v>15.258373296011346</v>
      </c>
      <c r="K10" s="5">
        <f t="shared" si="4"/>
        <v>13.799161997705722</v>
      </c>
    </row>
    <row r="11" spans="2:11">
      <c r="C11" s="22">
        <v>38869</v>
      </c>
      <c r="D11" s="4">
        <v>43.649000000000001</v>
      </c>
      <c r="E11" s="5">
        <f t="shared" si="0"/>
        <v>12.124722222222221</v>
      </c>
      <c r="F11" s="4">
        <v>39.472000000000001</v>
      </c>
      <c r="G11" s="5">
        <f t="shared" si="1"/>
        <v>10.964444444444444</v>
      </c>
      <c r="H11" s="4">
        <v>0.81679999999999997</v>
      </c>
      <c r="I11" s="7">
        <f t="shared" si="2"/>
        <v>0.63175806326862094</v>
      </c>
      <c r="J11" s="5">
        <f t="shared" si="3"/>
        <v>15.254444630326049</v>
      </c>
      <c r="K11" s="5">
        <f t="shared" si="4"/>
        <v>13.794667425330015</v>
      </c>
    </row>
    <row r="12" spans="2:11">
      <c r="C12" s="22">
        <v>38899</v>
      </c>
      <c r="D12" s="4">
        <v>43.756999999999998</v>
      </c>
      <c r="E12" s="5">
        <f t="shared" si="0"/>
        <v>12.154722222222221</v>
      </c>
      <c r="F12" s="4">
        <v>39.570999999999998</v>
      </c>
      <c r="G12" s="5">
        <f t="shared" si="1"/>
        <v>10.991944444444444</v>
      </c>
      <c r="H12" s="4">
        <v>0.81779999999999997</v>
      </c>
      <c r="I12" s="7">
        <v>0.63249999999999995</v>
      </c>
      <c r="J12" s="5">
        <f t="shared" si="3"/>
        <v>15.283216778474296</v>
      </c>
      <c r="K12" s="5">
        <f t="shared" si="4"/>
        <v>13.82115252739005</v>
      </c>
    </row>
    <row r="13" spans="2:11">
      <c r="C13" s="22">
        <v>38930</v>
      </c>
      <c r="D13" s="4">
        <v>43.747</v>
      </c>
      <c r="E13" s="5">
        <f t="shared" si="0"/>
        <v>12.151944444444444</v>
      </c>
      <c r="F13" s="4">
        <v>39.561999999999998</v>
      </c>
      <c r="G13" s="5">
        <f t="shared" si="1"/>
        <v>10.989444444444443</v>
      </c>
      <c r="H13" s="4">
        <v>0.81740000000000002</v>
      </c>
      <c r="I13" s="7">
        <v>0.63249999999999995</v>
      </c>
      <c r="J13" s="5">
        <f t="shared" si="3"/>
        <v>15.279724030621731</v>
      </c>
      <c r="K13" s="5">
        <f t="shared" si="4"/>
        <v>13.818009054322738</v>
      </c>
    </row>
    <row r="14" spans="2:11">
      <c r="C14" s="22">
        <v>38961</v>
      </c>
      <c r="D14" s="4">
        <v>43.773000000000003</v>
      </c>
      <c r="E14" s="5">
        <f t="shared" si="0"/>
        <v>12.159166666666668</v>
      </c>
      <c r="F14" s="4">
        <v>39.587000000000003</v>
      </c>
      <c r="G14" s="5">
        <f t="shared" si="1"/>
        <v>10.996388888888889</v>
      </c>
      <c r="H14" s="4">
        <v>0.81769999999999998</v>
      </c>
      <c r="I14" s="7">
        <v>0.63249999999999995</v>
      </c>
      <c r="J14" s="5">
        <f t="shared" si="3"/>
        <v>15.288805175038405</v>
      </c>
      <c r="K14" s="5">
        <f>G14/SQRT(I14)</f>
        <v>13.826740923954157</v>
      </c>
    </row>
    <row r="15" spans="2:11">
      <c r="C15" s="22">
        <v>38991</v>
      </c>
      <c r="D15" s="4">
        <v>43.77</v>
      </c>
      <c r="E15" s="5">
        <f t="shared" si="0"/>
        <v>12.158333333333333</v>
      </c>
      <c r="F15" s="4">
        <v>39.582999999999998</v>
      </c>
      <c r="G15" s="5">
        <f t="shared" si="1"/>
        <v>10.995277777777778</v>
      </c>
      <c r="H15" s="4">
        <v>0.81710000000000005</v>
      </c>
      <c r="I15" s="7">
        <v>0.63249999999999995</v>
      </c>
      <c r="J15" s="5">
        <f t="shared" si="3"/>
        <v>15.287757350682634</v>
      </c>
      <c r="K15" s="5">
        <f t="shared" si="4"/>
        <v>13.82534382481313</v>
      </c>
    </row>
    <row r="16" spans="2:11">
      <c r="C16" s="22">
        <v>39022</v>
      </c>
      <c r="D16" s="4">
        <v>43.710999999999999</v>
      </c>
      <c r="E16" s="5">
        <v>12.141999999999999</v>
      </c>
      <c r="F16" s="4">
        <v>39.529000000000003</v>
      </c>
      <c r="G16" s="5">
        <v>10.98</v>
      </c>
      <c r="H16" s="4">
        <v>0.81659999999999999</v>
      </c>
      <c r="I16" s="7">
        <v>0.63160000000000005</v>
      </c>
      <c r="J16" s="5">
        <f t="shared" si="3"/>
        <v>15.278093652737281</v>
      </c>
      <c r="K16" s="5">
        <f t="shared" si="4"/>
        <v>13.815966752351784</v>
      </c>
    </row>
    <row r="17" spans="3:11">
      <c r="C17" s="22">
        <v>39052</v>
      </c>
      <c r="D17" s="4">
        <v>43.643999999999998</v>
      </c>
      <c r="E17" s="5">
        <v>12.122999999999999</v>
      </c>
      <c r="F17" s="4">
        <v>39.466000000000001</v>
      </c>
      <c r="G17" s="5">
        <v>10.962999999999999</v>
      </c>
      <c r="H17" s="4">
        <v>0.81540000000000001</v>
      </c>
      <c r="I17" s="7">
        <v>0.63070000000000004</v>
      </c>
      <c r="J17" s="5">
        <f t="shared" si="3"/>
        <v>15.265066116428223</v>
      </c>
      <c r="K17" s="5">
        <f t="shared" si="4"/>
        <v>13.804414735164777</v>
      </c>
    </row>
    <row r="18" spans="3:11">
      <c r="C18" s="12"/>
      <c r="D18" s="8"/>
      <c r="E18" s="8"/>
      <c r="F18" s="8"/>
      <c r="G18" s="8"/>
      <c r="H18" s="8"/>
      <c r="I18" s="9"/>
      <c r="J18" s="8"/>
      <c r="K18" s="8"/>
    </row>
    <row r="19" spans="3:11">
      <c r="C19" s="23" t="s">
        <v>6</v>
      </c>
      <c r="D19" s="10">
        <f t="shared" ref="D19:K19" si="5">AVERAGE(D6:D17)</f>
        <v>43.72741666666667</v>
      </c>
      <c r="E19" s="10">
        <f t="shared" si="5"/>
        <v>12.14648148148148</v>
      </c>
      <c r="F19" s="10">
        <f t="shared" si="5"/>
        <v>39.544916666666666</v>
      </c>
      <c r="G19" s="10">
        <f t="shared" si="5"/>
        <v>10.984694444444443</v>
      </c>
      <c r="H19" s="10">
        <f t="shared" si="5"/>
        <v>0.81815000000000004</v>
      </c>
      <c r="I19" s="10">
        <f t="shared" si="5"/>
        <v>0.63287085041379854</v>
      </c>
      <c r="J19" s="10">
        <f t="shared" si="5"/>
        <v>15.268392219874379</v>
      </c>
      <c r="K19" s="10">
        <f t="shared" si="5"/>
        <v>13.808000104596191</v>
      </c>
    </row>
    <row r="20" spans="3:11">
      <c r="C20" s="24"/>
      <c r="D20" s="3"/>
      <c r="E20" s="3"/>
      <c r="F20" s="3"/>
      <c r="G20" s="3"/>
      <c r="H20" s="3"/>
      <c r="I20" s="11"/>
      <c r="J20" s="3"/>
      <c r="K20" s="3"/>
    </row>
  </sheetData>
  <mergeCells count="3">
    <mergeCell ref="D2:F2"/>
    <mergeCell ref="D4:E4"/>
    <mergeCell ref="F4:G4"/>
  </mergeCells>
  <phoneticPr fontId="4" type="noConversion"/>
  <pageMargins left="0.36" right="0.2" top="0.38" bottom="0.39370078740157483" header="0.3" footer="0.5"/>
  <pageSetup paperSize="9" scale="9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9C93-21A3-41C7-A031-4B4945E0EE50}">
  <dimension ref="A1:K26"/>
  <sheetViews>
    <sheetView workbookViewId="0">
      <selection activeCell="I8" sqref="I8"/>
    </sheetView>
  </sheetViews>
  <sheetFormatPr defaultRowHeight="12.75"/>
  <cols>
    <col min="3" max="3" width="10.28515625" bestFit="1" customWidth="1"/>
    <col min="10" max="10" width="10.5703125" bestFit="1" customWidth="1"/>
    <col min="11" max="11" width="12" bestFit="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37" t="s">
        <v>11</v>
      </c>
      <c r="E2" s="37"/>
      <c r="F2" s="37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1:11">
      <c r="A5" s="1"/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1:11">
      <c r="A6" s="1"/>
      <c r="B6" s="1"/>
      <c r="C6" s="22">
        <v>44927</v>
      </c>
      <c r="D6" s="27">
        <v>42.034999999999997</v>
      </c>
      <c r="E6" s="27">
        <v>11.676</v>
      </c>
      <c r="F6" s="27">
        <v>37.988999999999997</v>
      </c>
      <c r="G6" s="27">
        <v>10.552</v>
      </c>
      <c r="H6" s="28">
        <v>0.81510000000000005</v>
      </c>
      <c r="I6" s="29">
        <f t="shared" ref="I6:I13" si="0">ROUND(H6/1.292923,4)</f>
        <v>0.63039999999999996</v>
      </c>
      <c r="J6" s="5">
        <f>IF(I6,E6/SQRT(I6),0)</f>
        <v>14.70570955108985</v>
      </c>
      <c r="K6" s="5">
        <f t="shared" ref="K6:K9" si="1">G6/SQRT(I6)</f>
        <v>13.290052002663591</v>
      </c>
    </row>
    <row r="7" spans="1:11">
      <c r="A7" s="1"/>
      <c r="B7" s="1"/>
      <c r="C7" s="22">
        <v>44958</v>
      </c>
      <c r="D7" s="27">
        <v>41.917000000000002</v>
      </c>
      <c r="E7" s="27">
        <v>11.644</v>
      </c>
      <c r="F7" s="27">
        <v>37.875999999999998</v>
      </c>
      <c r="G7" s="27">
        <v>10.521000000000001</v>
      </c>
      <c r="H7" s="28">
        <v>0.80830000000000002</v>
      </c>
      <c r="I7" s="29">
        <f t="shared" si="0"/>
        <v>0.62519999999999998</v>
      </c>
      <c r="J7" s="5">
        <f t="shared" ref="J7:J9" si="2">IF(I7,E7/SQRT(I7),0)</f>
        <v>14.726268415519844</v>
      </c>
      <c r="K7" s="5">
        <f t="shared" si="1"/>
        <v>13.306000515259729</v>
      </c>
    </row>
    <row r="8" spans="1:11">
      <c r="A8" s="1"/>
      <c r="B8" s="1"/>
      <c r="C8" s="22">
        <v>44986</v>
      </c>
      <c r="D8" s="27">
        <v>41.859000000000002</v>
      </c>
      <c r="E8" s="27">
        <v>11.628</v>
      </c>
      <c r="F8" s="27">
        <v>37.822000000000003</v>
      </c>
      <c r="G8" s="27">
        <v>10.506</v>
      </c>
      <c r="H8" s="28">
        <v>0.80759999999999998</v>
      </c>
      <c r="I8" s="29">
        <f t="shared" si="0"/>
        <v>0.62460000000000004</v>
      </c>
      <c r="J8" s="5">
        <f t="shared" si="2"/>
        <v>14.713094796861769</v>
      </c>
      <c r="K8" s="5">
        <f t="shared" si="1"/>
        <v>13.293410211199669</v>
      </c>
    </row>
    <row r="9" spans="1:11">
      <c r="A9" s="1"/>
      <c r="B9" s="1"/>
      <c r="C9" s="22">
        <v>45017</v>
      </c>
      <c r="D9" s="27">
        <v>42.066000000000003</v>
      </c>
      <c r="E9" s="27">
        <v>11.685</v>
      </c>
      <c r="F9" s="27">
        <v>38.018999999999998</v>
      </c>
      <c r="G9" s="27">
        <v>10.561</v>
      </c>
      <c r="H9" s="28">
        <v>0.81810000000000005</v>
      </c>
      <c r="I9" s="29">
        <f t="shared" si="0"/>
        <v>0.63280000000000003</v>
      </c>
      <c r="J9" s="5">
        <f t="shared" si="2"/>
        <v>14.689109946194085</v>
      </c>
      <c r="K9" s="5">
        <f t="shared" si="1"/>
        <v>13.276139507210589</v>
      </c>
    </row>
    <row r="10" spans="1:11">
      <c r="A10" s="1"/>
      <c r="B10" s="1"/>
      <c r="C10" s="22">
        <v>45047</v>
      </c>
      <c r="D10" s="27">
        <v>42.036999999999999</v>
      </c>
      <c r="E10" s="27">
        <v>11.677</v>
      </c>
      <c r="F10" s="27">
        <v>37.991</v>
      </c>
      <c r="G10" s="27">
        <v>10.553000000000001</v>
      </c>
      <c r="H10" s="28">
        <v>0.81630000000000003</v>
      </c>
      <c r="I10" s="29">
        <f t="shared" si="0"/>
        <v>0.63139999999999996</v>
      </c>
      <c r="J10" s="5">
        <f t="shared" ref="J10:J13" si="3">IF(I10,E10/SQRT(I10),0)</f>
        <v>14.695318100991395</v>
      </c>
      <c r="K10" s="5">
        <f t="shared" ref="K10:K13" si="4">G10/SQRT(I10)</f>
        <v>13.280782043312684</v>
      </c>
    </row>
    <row r="11" spans="1:11">
      <c r="A11" s="1"/>
      <c r="B11" s="1"/>
      <c r="C11" s="22">
        <v>45078</v>
      </c>
      <c r="D11" s="27">
        <v>42.152999999999999</v>
      </c>
      <c r="E11" s="27">
        <v>11.709</v>
      </c>
      <c r="F11" s="27">
        <v>38.1</v>
      </c>
      <c r="G11" s="27">
        <v>10.583</v>
      </c>
      <c r="H11" s="28">
        <v>0.81979999999999997</v>
      </c>
      <c r="I11" s="29">
        <f t="shared" si="0"/>
        <v>0.6341</v>
      </c>
      <c r="J11" s="5">
        <f t="shared" si="3"/>
        <v>14.704184027465729</v>
      </c>
      <c r="K11" s="5">
        <f t="shared" si="4"/>
        <v>13.290151128420003</v>
      </c>
    </row>
    <row r="12" spans="1:11">
      <c r="A12" s="1"/>
      <c r="B12" s="1"/>
      <c r="C12" s="22">
        <v>45108</v>
      </c>
      <c r="D12" s="27">
        <v>42.076000000000001</v>
      </c>
      <c r="E12" s="27">
        <v>11.688000000000001</v>
      </c>
      <c r="F12" s="27">
        <v>38.026000000000003</v>
      </c>
      <c r="G12" s="27">
        <v>10.563000000000001</v>
      </c>
      <c r="H12" s="28">
        <v>0.81540000000000001</v>
      </c>
      <c r="I12" s="29">
        <f t="shared" si="0"/>
        <v>0.63070000000000004</v>
      </c>
      <c r="J12" s="5">
        <f t="shared" si="3"/>
        <v>14.717321848454432</v>
      </c>
      <c r="K12" s="5">
        <f t="shared" si="4"/>
        <v>13.300741845073937</v>
      </c>
    </row>
    <row r="13" spans="1:11">
      <c r="A13" s="1"/>
      <c r="B13" s="1"/>
      <c r="C13" s="22">
        <v>45139</v>
      </c>
      <c r="D13" s="27">
        <v>42.003999999999998</v>
      </c>
      <c r="E13" s="27">
        <v>11.667999999999999</v>
      </c>
      <c r="F13" s="27">
        <v>37.96</v>
      </c>
      <c r="G13" s="27">
        <v>10.544</v>
      </c>
      <c r="H13" s="28">
        <v>0.81469999999999998</v>
      </c>
      <c r="I13" s="29">
        <f t="shared" si="0"/>
        <v>0.63009999999999999</v>
      </c>
      <c r="J13" s="5">
        <f t="shared" si="3"/>
        <v>14.699131685442619</v>
      </c>
      <c r="K13" s="5">
        <f t="shared" si="4"/>
        <v>13.283137169292681</v>
      </c>
    </row>
    <row r="14" spans="1:11">
      <c r="A14" s="1"/>
      <c r="B14" s="1"/>
      <c r="C14" s="22">
        <v>45170</v>
      </c>
      <c r="D14" s="27">
        <v>42.115000000000002</v>
      </c>
      <c r="E14" s="27">
        <v>11.699</v>
      </c>
      <c r="F14" s="27">
        <v>38.067</v>
      </c>
      <c r="G14" s="27">
        <v>10.574</v>
      </c>
      <c r="H14" s="28">
        <v>0.82030000000000003</v>
      </c>
      <c r="I14" s="29">
        <f>IF(D14,ROUND(H14/1.292923,4),"")</f>
        <v>0.63449999999999995</v>
      </c>
      <c r="J14" s="5">
        <f>IF(D14,E14/SQRT(I14),"")</f>
        <v>14.68699434855491</v>
      </c>
      <c r="K14" s="5">
        <f t="shared" ref="K14:K17" si="5">IFERROR(G14/SQRT(I14),"")</f>
        <v>13.274662641389829</v>
      </c>
    </row>
    <row r="15" spans="1:11">
      <c r="A15" s="1"/>
      <c r="B15" s="1"/>
      <c r="C15" s="22">
        <v>45200</v>
      </c>
      <c r="D15" s="27">
        <v>42.198</v>
      </c>
      <c r="E15" s="27">
        <v>11.722</v>
      </c>
      <c r="F15" s="27">
        <v>38.142000000000003</v>
      </c>
      <c r="G15" s="27">
        <v>10.595000000000001</v>
      </c>
      <c r="H15" s="28">
        <v>0.82089999999999996</v>
      </c>
      <c r="I15" s="29">
        <f t="shared" ref="I15:I17" si="6">IF(D15,ROUND(H15/1.292923,4),"")</f>
        <v>0.63490000000000002</v>
      </c>
      <c r="J15" s="5">
        <f t="shared" ref="J15:J17" si="7">IF(D15,E15/SQRT(I15),"")</f>
        <v>14.711232306015997</v>
      </c>
      <c r="K15" s="5">
        <f t="shared" si="5"/>
        <v>13.296835547026063</v>
      </c>
    </row>
    <row r="16" spans="1:11">
      <c r="A16" s="1"/>
      <c r="B16" s="1"/>
      <c r="C16" s="22">
        <v>45231</v>
      </c>
      <c r="D16" s="27">
        <v>42.131</v>
      </c>
      <c r="E16" s="27">
        <v>11.702999999999999</v>
      </c>
      <c r="F16" s="27">
        <v>38.08</v>
      </c>
      <c r="G16" s="27">
        <v>10.577999999999999</v>
      </c>
      <c r="H16" s="28">
        <v>0.82</v>
      </c>
      <c r="I16" s="29">
        <f t="shared" si="6"/>
        <v>0.63419999999999999</v>
      </c>
      <c r="J16" s="5">
        <f t="shared" si="7"/>
        <v>14.695490494379149</v>
      </c>
      <c r="K16" s="5">
        <f t="shared" si="5"/>
        <v>13.282824784204275</v>
      </c>
    </row>
    <row r="17" spans="1:11">
      <c r="A17" s="1"/>
      <c r="B17" s="1"/>
      <c r="C17" s="22">
        <v>45261</v>
      </c>
      <c r="D17" s="27">
        <v>42.030999999999999</v>
      </c>
      <c r="E17" s="27">
        <v>11.675000000000001</v>
      </c>
      <c r="F17" s="27">
        <v>37.985999999999997</v>
      </c>
      <c r="G17" s="27">
        <v>10.552</v>
      </c>
      <c r="H17" s="28">
        <v>0.81910000000000005</v>
      </c>
      <c r="I17" s="29">
        <f t="shared" si="6"/>
        <v>0.63349999999999995</v>
      </c>
      <c r="J17" s="5">
        <f t="shared" si="7"/>
        <v>14.668428208534094</v>
      </c>
      <c r="K17" s="5">
        <f t="shared" si="5"/>
        <v>13.25749502838987</v>
      </c>
    </row>
    <row r="18" spans="1:11">
      <c r="A18" s="1"/>
      <c r="B18" s="1"/>
      <c r="C18" s="12"/>
      <c r="D18" s="8"/>
      <c r="E18" s="8"/>
      <c r="F18" s="8"/>
      <c r="G18" s="8"/>
      <c r="H18" s="8"/>
      <c r="I18" s="9"/>
      <c r="J18" s="8"/>
      <c r="K18" s="8"/>
    </row>
    <row r="19" spans="1:11">
      <c r="A19" s="1"/>
      <c r="B19" s="1"/>
      <c r="C19" s="23" t="s">
        <v>14</v>
      </c>
      <c r="D19" s="30">
        <f>AVERAGE(D6:D17)</f>
        <v>42.051833333333335</v>
      </c>
      <c r="E19" s="30">
        <f t="shared" ref="E19:H19" si="8">AVERAGE(E6:E17)</f>
        <v>11.681166666666668</v>
      </c>
      <c r="F19" s="30">
        <f t="shared" si="8"/>
        <v>38.00483333333333</v>
      </c>
      <c r="G19" s="30">
        <f t="shared" si="8"/>
        <v>10.556833333333332</v>
      </c>
      <c r="H19" s="30">
        <f t="shared" si="8"/>
        <v>0.81630000000000014</v>
      </c>
      <c r="I19" s="30">
        <f>AVERAGE(I6:I17)</f>
        <v>0.63136666666666663</v>
      </c>
      <c r="J19" s="30">
        <f>AVERAGE(J6:J17)</f>
        <v>14.701023644125323</v>
      </c>
      <c r="K19" s="30">
        <f>AVERAGE(K6:K17)</f>
        <v>13.286019368620243</v>
      </c>
    </row>
    <row r="20" spans="1:11">
      <c r="A20" s="1"/>
      <c r="B20" s="1"/>
      <c r="C20" s="24"/>
      <c r="D20" s="3"/>
      <c r="E20" s="3"/>
      <c r="F20" s="3"/>
      <c r="G20" s="3"/>
      <c r="H20" s="3"/>
      <c r="I20" s="11"/>
      <c r="J20" s="3"/>
      <c r="K20" s="3"/>
    </row>
    <row r="24" spans="1:11" ht="15">
      <c r="D24" s="34"/>
      <c r="E24" s="35"/>
    </row>
    <row r="25" spans="1:11" ht="15">
      <c r="C25" s="34"/>
    </row>
    <row r="26" spans="1:11" ht="15">
      <c r="C26" s="35"/>
    </row>
  </sheetData>
  <mergeCells count="3">
    <mergeCell ref="D2:F2"/>
    <mergeCell ref="D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435E-DB3F-4DDD-9732-BD0AEC0D5BE7}">
  <dimension ref="A1:K26"/>
  <sheetViews>
    <sheetView workbookViewId="0">
      <selection activeCell="I17" sqref="I17"/>
    </sheetView>
  </sheetViews>
  <sheetFormatPr defaultRowHeight="12.75"/>
  <cols>
    <col min="3" max="3" width="10.28515625" bestFit="1" customWidth="1"/>
    <col min="10" max="10" width="10.5703125" bestFit="1" customWidth="1"/>
    <col min="11" max="11" width="12" bestFit="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37" t="s">
        <v>11</v>
      </c>
      <c r="E2" s="37"/>
      <c r="F2" s="37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1:11">
      <c r="A5" s="1"/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1:11">
      <c r="A6" s="1"/>
      <c r="B6" s="1"/>
      <c r="C6" s="22">
        <v>44562</v>
      </c>
      <c r="D6" s="27">
        <v>41.082999999999998</v>
      </c>
      <c r="E6" s="27">
        <v>11.412000000000001</v>
      </c>
      <c r="F6" s="27">
        <v>37.08</v>
      </c>
      <c r="G6" s="27">
        <v>10.3</v>
      </c>
      <c r="H6" s="28">
        <v>0.76629999999999998</v>
      </c>
      <c r="I6" s="29">
        <f t="shared" ref="I6:I13" si="0">ROUND(H6/1.292923,4)</f>
        <v>0.5927</v>
      </c>
      <c r="J6" s="5">
        <f t="shared" ref="J6:J13" si="1">IF(I6,E6/SQRT(I6),0)</f>
        <v>14.823279563137083</v>
      </c>
      <c r="K6" s="5">
        <f t="shared" ref="K6:K12" si="2">G6/SQRT(I6)</f>
        <v>13.378880082396771</v>
      </c>
    </row>
    <row r="7" spans="1:11">
      <c r="A7" s="1"/>
      <c r="B7" s="1"/>
      <c r="C7" s="22">
        <v>44593</v>
      </c>
      <c r="D7" s="27">
        <v>41.360999999999997</v>
      </c>
      <c r="E7" s="27">
        <v>11.489000000000001</v>
      </c>
      <c r="F7" s="27">
        <v>37.338000000000001</v>
      </c>
      <c r="G7" s="27">
        <v>10.372</v>
      </c>
      <c r="H7" s="28">
        <v>0.77029999999999998</v>
      </c>
      <c r="I7" s="29">
        <f t="shared" si="0"/>
        <v>0.5958</v>
      </c>
      <c r="J7" s="5">
        <f t="shared" si="1"/>
        <v>14.884422186752873</v>
      </c>
      <c r="K7" s="5">
        <f t="shared" si="2"/>
        <v>13.437307591696474</v>
      </c>
    </row>
    <row r="8" spans="1:11">
      <c r="A8" s="1"/>
      <c r="B8" s="1"/>
      <c r="C8" s="22">
        <v>44621</v>
      </c>
      <c r="D8" s="27">
        <v>41.386000000000003</v>
      </c>
      <c r="E8" s="27">
        <v>11.496</v>
      </c>
      <c r="F8" s="27">
        <v>37.360999999999997</v>
      </c>
      <c r="G8" s="27">
        <v>10.378</v>
      </c>
      <c r="H8" s="28">
        <v>0.77010000000000001</v>
      </c>
      <c r="I8" s="29">
        <f t="shared" si="0"/>
        <v>0.59560000000000002</v>
      </c>
      <c r="J8" s="5">
        <f t="shared" si="1"/>
        <v>14.895991320522713</v>
      </c>
      <c r="K8" s="5">
        <f t="shared" si="2"/>
        <v>13.447338024041816</v>
      </c>
    </row>
    <row r="9" spans="1:11">
      <c r="A9" s="1"/>
      <c r="B9" s="1"/>
      <c r="C9" s="22">
        <v>44652</v>
      </c>
      <c r="D9" s="27">
        <v>41.12</v>
      </c>
      <c r="E9" s="27">
        <v>11.422000000000001</v>
      </c>
      <c r="F9" s="27">
        <v>37.119</v>
      </c>
      <c r="G9" s="27">
        <v>10.311</v>
      </c>
      <c r="H9" s="28">
        <v>0.7732</v>
      </c>
      <c r="I9" s="29">
        <f t="shared" si="0"/>
        <v>0.59799999999999998</v>
      </c>
      <c r="J9" s="5">
        <f t="shared" si="1"/>
        <v>14.770376436194496</v>
      </c>
      <c r="K9" s="5">
        <f t="shared" si="2"/>
        <v>13.333685119383773</v>
      </c>
    </row>
    <row r="10" spans="1:11">
      <c r="A10" s="1"/>
      <c r="B10" s="1"/>
      <c r="C10" s="22">
        <v>44682</v>
      </c>
      <c r="D10" s="27">
        <v>40.932000000000002</v>
      </c>
      <c r="E10" s="27">
        <v>11.37</v>
      </c>
      <c r="F10" s="27">
        <v>36.94</v>
      </c>
      <c r="G10" s="27">
        <v>10.260999999999999</v>
      </c>
      <c r="H10" s="28">
        <v>0.76429999999999998</v>
      </c>
      <c r="I10" s="29">
        <v>0.59109999999999996</v>
      </c>
      <c r="J10" s="5">
        <f t="shared" si="1"/>
        <v>14.788699522423892</v>
      </c>
      <c r="K10" s="5">
        <f t="shared" si="2"/>
        <v>13.346248531186593</v>
      </c>
    </row>
    <row r="11" spans="1:11">
      <c r="A11" s="1"/>
      <c r="B11" s="1"/>
      <c r="C11" s="22">
        <v>44713</v>
      </c>
      <c r="D11" s="27">
        <v>41.453000000000003</v>
      </c>
      <c r="E11" s="27">
        <v>11.515000000000001</v>
      </c>
      <c r="F11" s="27">
        <v>37.439</v>
      </c>
      <c r="G11" s="27">
        <v>10.4</v>
      </c>
      <c r="H11" s="28">
        <v>0.79400000000000004</v>
      </c>
      <c r="I11" s="29">
        <f t="shared" si="0"/>
        <v>0.61409999999999998</v>
      </c>
      <c r="J11" s="5">
        <f t="shared" si="1"/>
        <v>14.694147453530386</v>
      </c>
      <c r="K11" s="5">
        <f t="shared" si="2"/>
        <v>13.271309901581937</v>
      </c>
    </row>
    <row r="12" spans="1:11">
      <c r="A12" s="1"/>
      <c r="B12" s="1"/>
      <c r="C12" s="22">
        <v>44743</v>
      </c>
      <c r="D12" s="27">
        <v>41.567999999999998</v>
      </c>
      <c r="E12" s="27">
        <v>11.547000000000001</v>
      </c>
      <c r="F12" s="27">
        <v>37.551000000000002</v>
      </c>
      <c r="G12" s="27">
        <v>10.430999999999999</v>
      </c>
      <c r="H12" s="28">
        <v>0.8</v>
      </c>
      <c r="I12" s="29">
        <f t="shared" si="0"/>
        <v>0.61880000000000002</v>
      </c>
      <c r="J12" s="5">
        <f t="shared" si="1"/>
        <v>14.67891694845275</v>
      </c>
      <c r="K12" s="5">
        <f t="shared" si="2"/>
        <v>13.260221935507976</v>
      </c>
    </row>
    <row r="13" spans="1:11">
      <c r="A13" s="1"/>
      <c r="B13" s="1"/>
      <c r="C13" s="22">
        <v>44774</v>
      </c>
      <c r="D13" s="27">
        <v>41.598999999999997</v>
      </c>
      <c r="E13" s="27">
        <v>11.555</v>
      </c>
      <c r="F13" s="27">
        <v>37.576999999999998</v>
      </c>
      <c r="G13" s="27">
        <v>10.438000000000001</v>
      </c>
      <c r="H13" s="28">
        <v>0.79749999999999999</v>
      </c>
      <c r="I13" s="29">
        <f t="shared" si="0"/>
        <v>0.61680000000000001</v>
      </c>
      <c r="J13" s="5">
        <f t="shared" si="1"/>
        <v>14.712882522711435</v>
      </c>
      <c r="K13" s="5">
        <f>IFERROR(G13/SQRT(I13),"")</f>
        <v>13.290615990658761</v>
      </c>
    </row>
    <row r="14" spans="1:11">
      <c r="A14" s="1"/>
      <c r="B14" s="1"/>
      <c r="C14" s="22">
        <v>44805</v>
      </c>
      <c r="D14" s="27">
        <v>41.677999999999997</v>
      </c>
      <c r="E14" s="27">
        <v>11.577</v>
      </c>
      <c r="F14" s="27">
        <v>37.65</v>
      </c>
      <c r="G14" s="27">
        <v>10.458</v>
      </c>
      <c r="H14" s="28">
        <v>0.79879999999999995</v>
      </c>
      <c r="I14" s="29">
        <f>IF(D14,ROUND(H14/1.292923,4),"")</f>
        <v>0.61780000000000002</v>
      </c>
      <c r="J14" s="5">
        <f>IF(D14,E14/SQRT(I14),"")</f>
        <v>14.728959951388127</v>
      </c>
      <c r="K14" s="5">
        <f t="shared" ref="K14:K17" si="3">IFERROR(G14/SQRT(I14),"")</f>
        <v>13.305300438076966</v>
      </c>
    </row>
    <row r="15" spans="1:11">
      <c r="A15" s="1"/>
      <c r="B15" s="1"/>
      <c r="C15" s="22">
        <v>44835</v>
      </c>
      <c r="D15" s="27">
        <v>41.79</v>
      </c>
      <c r="E15" s="27">
        <v>11.608000000000001</v>
      </c>
      <c r="F15" s="27">
        <v>37.753</v>
      </c>
      <c r="G15" s="27">
        <v>10.487</v>
      </c>
      <c r="H15" s="28">
        <v>0.79879999999999995</v>
      </c>
      <c r="I15" s="29">
        <f t="shared" ref="I15:I17" si="4">IF(D15,ROUND(H15/1.292923,4),"")</f>
        <v>0.61780000000000002</v>
      </c>
      <c r="J15" s="5">
        <f t="shared" ref="J15:J17" si="5">IF(D15,E15/SQRT(I15),"")</f>
        <v>14.768400027270742</v>
      </c>
      <c r="K15" s="5">
        <f t="shared" si="3"/>
        <v>13.342195992934895</v>
      </c>
    </row>
    <row r="16" spans="1:11">
      <c r="A16" s="1"/>
      <c r="B16" s="1"/>
      <c r="C16" s="22">
        <v>44866</v>
      </c>
      <c r="D16" s="27">
        <v>41.926000000000002</v>
      </c>
      <c r="E16" s="27">
        <v>11.646000000000001</v>
      </c>
      <c r="F16" s="27">
        <v>37.877000000000002</v>
      </c>
      <c r="G16" s="27">
        <v>10.522</v>
      </c>
      <c r="H16" s="28">
        <v>0.81040000000000001</v>
      </c>
      <c r="I16" s="29">
        <f t="shared" si="4"/>
        <v>0.62680000000000002</v>
      </c>
      <c r="J16" s="5">
        <f t="shared" si="5"/>
        <v>14.709987100096424</v>
      </c>
      <c r="K16" s="5">
        <f t="shared" si="3"/>
        <v>13.290269986880865</v>
      </c>
    </row>
    <row r="17" spans="1:11">
      <c r="A17" s="1"/>
      <c r="B17" s="1"/>
      <c r="C17" s="22">
        <v>44896</v>
      </c>
      <c r="D17" s="27">
        <v>41.93</v>
      </c>
      <c r="E17" s="27">
        <v>11.647</v>
      </c>
      <c r="F17" s="27">
        <v>37.89</v>
      </c>
      <c r="G17" s="27">
        <v>10.525</v>
      </c>
      <c r="H17" s="28">
        <v>0.81069999999999998</v>
      </c>
      <c r="I17" s="29">
        <f t="shared" si="4"/>
        <v>0.627</v>
      </c>
      <c r="J17" s="5">
        <f t="shared" si="5"/>
        <v>14.708903714582148</v>
      </c>
      <c r="K17" s="5">
        <f t="shared" si="3"/>
        <v>13.291938833689112</v>
      </c>
    </row>
    <row r="18" spans="1:11">
      <c r="A18" s="1"/>
      <c r="B18" s="1"/>
      <c r="C18" s="12"/>
      <c r="D18" s="8"/>
      <c r="E18" s="8"/>
      <c r="F18" s="8"/>
      <c r="G18" s="8"/>
      <c r="H18" s="8"/>
      <c r="I18" s="9"/>
      <c r="J18" s="8"/>
      <c r="K18" s="8"/>
    </row>
    <row r="19" spans="1:11">
      <c r="A19" s="1"/>
      <c r="B19" s="1"/>
      <c r="C19" s="23" t="s">
        <v>14</v>
      </c>
      <c r="D19" s="30">
        <f>AVERAGE(D6:D17)</f>
        <v>41.485500000000002</v>
      </c>
      <c r="E19" s="30">
        <f t="shared" ref="E19:J19" si="6">AVERAGE(E6:E17)</f>
        <v>11.523666666666669</v>
      </c>
      <c r="F19" s="30">
        <f t="shared" si="6"/>
        <v>37.46458333333333</v>
      </c>
      <c r="G19" s="30">
        <f t="shared" si="6"/>
        <v>10.406916666666667</v>
      </c>
      <c r="H19" s="30">
        <f t="shared" si="6"/>
        <v>0.78786666666666683</v>
      </c>
      <c r="I19" s="30">
        <f t="shared" si="6"/>
        <v>0.60935833333333334</v>
      </c>
      <c r="J19" s="30">
        <f t="shared" si="6"/>
        <v>14.76374722892192</v>
      </c>
      <c r="K19" s="30">
        <f>AVERAGE(K6:K17)</f>
        <v>13.332942702336327</v>
      </c>
    </row>
    <row r="20" spans="1:11">
      <c r="A20" s="1"/>
      <c r="B20" s="1"/>
      <c r="C20" s="24"/>
      <c r="D20" s="3"/>
      <c r="E20" s="3"/>
      <c r="F20" s="3"/>
      <c r="G20" s="3"/>
      <c r="H20" s="3"/>
      <c r="I20" s="11"/>
      <c r="J20" s="3"/>
      <c r="K20" s="3"/>
    </row>
    <row r="24" spans="1:11" ht="15">
      <c r="D24" s="34"/>
      <c r="E24" s="35"/>
    </row>
    <row r="25" spans="1:11" ht="15">
      <c r="C25" s="34"/>
    </row>
    <row r="26" spans="1:11" ht="15">
      <c r="C26" s="35"/>
    </row>
  </sheetData>
  <mergeCells count="3">
    <mergeCell ref="D2:F2"/>
    <mergeCell ref="D4:E4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7F587-C7CD-4E06-BE53-15658C0BC761}">
  <dimension ref="A1:K26"/>
  <sheetViews>
    <sheetView workbookViewId="0">
      <selection activeCell="N12" sqref="N12"/>
    </sheetView>
  </sheetViews>
  <sheetFormatPr defaultRowHeight="12.7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37" t="s">
        <v>11</v>
      </c>
      <c r="E2" s="37"/>
      <c r="F2" s="37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1:11">
      <c r="A5" s="1"/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1:11">
      <c r="A6" s="1"/>
      <c r="B6" s="1"/>
      <c r="C6" s="22">
        <v>44197</v>
      </c>
      <c r="D6" s="27">
        <v>41.247</v>
      </c>
      <c r="E6" s="27">
        <v>11.458</v>
      </c>
      <c r="F6" s="27">
        <v>37.228000000000002</v>
      </c>
      <c r="G6" s="27">
        <v>10.340999999999999</v>
      </c>
      <c r="H6" s="28">
        <v>0.76349999999999996</v>
      </c>
      <c r="I6" s="29">
        <f t="shared" ref="I6:I17" si="0">ROUND(H6/1.292923,4)</f>
        <v>0.59050000000000002</v>
      </c>
      <c r="J6" s="5">
        <f t="shared" ref="J6:J17" si="1">IF(I6,E6/SQRT(I6),0)</f>
        <v>14.910728652836177</v>
      </c>
      <c r="K6" s="5">
        <f t="shared" ref="K6:K15" si="2">G6/SQRT(I6)</f>
        <v>13.457134316545549</v>
      </c>
    </row>
    <row r="7" spans="1:11">
      <c r="A7" s="1"/>
      <c r="B7" s="1"/>
      <c r="C7" s="22">
        <v>44228</v>
      </c>
      <c r="D7" s="27">
        <v>41.51</v>
      </c>
      <c r="E7" s="27">
        <v>11.53</v>
      </c>
      <c r="F7" s="27">
        <v>37.472999999999999</v>
      </c>
      <c r="G7" s="27">
        <v>10.409000000000001</v>
      </c>
      <c r="H7" s="28">
        <v>0.76890000000000003</v>
      </c>
      <c r="I7" s="29">
        <f t="shared" si="0"/>
        <v>0.59470000000000001</v>
      </c>
      <c r="J7" s="5">
        <f t="shared" si="1"/>
        <v>14.951347587638931</v>
      </c>
      <c r="K7" s="5">
        <f t="shared" si="2"/>
        <v>13.497708329551921</v>
      </c>
    </row>
    <row r="8" spans="1:11">
      <c r="A8" s="1"/>
      <c r="B8" s="1"/>
      <c r="C8" s="22">
        <v>44256</v>
      </c>
      <c r="D8" s="27">
        <v>41.402999999999999</v>
      </c>
      <c r="E8" s="27">
        <v>11.500999999999999</v>
      </c>
      <c r="F8" s="27">
        <v>37.372</v>
      </c>
      <c r="G8" s="27">
        <v>10.381</v>
      </c>
      <c r="H8" s="28">
        <v>0.76529999999999998</v>
      </c>
      <c r="I8" s="29">
        <f t="shared" si="0"/>
        <v>0.59189999999999998</v>
      </c>
      <c r="J8" s="5">
        <f t="shared" si="1"/>
        <v>14.948975614998751</v>
      </c>
      <c r="K8" s="5">
        <f t="shared" si="2"/>
        <v>13.493201970202771</v>
      </c>
    </row>
    <row r="9" spans="1:11">
      <c r="A9" s="1"/>
      <c r="B9" s="1"/>
      <c r="C9" s="22">
        <v>44287</v>
      </c>
      <c r="D9" s="27">
        <v>40.756999999999998</v>
      </c>
      <c r="E9" s="27">
        <v>11.321</v>
      </c>
      <c r="F9" s="27">
        <v>36.768000000000001</v>
      </c>
      <c r="G9" s="27">
        <v>10.212999999999999</v>
      </c>
      <c r="H9" s="28">
        <v>0.74929999999999997</v>
      </c>
      <c r="I9" s="29">
        <f t="shared" si="0"/>
        <v>0.57950000000000002</v>
      </c>
      <c r="J9" s="5">
        <f t="shared" si="1"/>
        <v>14.871612824090271</v>
      </c>
      <c r="K9" s="5">
        <f t="shared" si="2"/>
        <v>13.416110040847446</v>
      </c>
    </row>
    <row r="10" spans="1:11">
      <c r="A10" s="1"/>
      <c r="B10" s="1"/>
      <c r="C10" s="22">
        <v>44317</v>
      </c>
      <c r="D10" s="27">
        <v>40.698</v>
      </c>
      <c r="E10" s="27">
        <v>11.305</v>
      </c>
      <c r="F10" s="27">
        <v>36.713000000000001</v>
      </c>
      <c r="G10" s="27">
        <v>10.198</v>
      </c>
      <c r="H10" s="28">
        <v>0.74780000000000002</v>
      </c>
      <c r="I10" s="29">
        <f t="shared" si="0"/>
        <v>0.57840000000000003</v>
      </c>
      <c r="J10" s="5">
        <f t="shared" si="1"/>
        <v>14.864709441867607</v>
      </c>
      <c r="K10" s="5">
        <f t="shared" si="2"/>
        <v>13.409138159059342</v>
      </c>
    </row>
    <row r="11" spans="1:11">
      <c r="A11" s="1"/>
      <c r="B11" s="1"/>
      <c r="C11" s="22">
        <v>44348</v>
      </c>
      <c r="D11" s="27">
        <v>40.558999999999997</v>
      </c>
      <c r="E11" s="27">
        <v>11.266</v>
      </c>
      <c r="F11" s="27">
        <v>36.588000000000001</v>
      </c>
      <c r="G11" s="27">
        <v>10.163</v>
      </c>
      <c r="H11" s="28">
        <v>0.74439999999999995</v>
      </c>
      <c r="I11" s="29">
        <f t="shared" si="0"/>
        <v>0.57569999999999999</v>
      </c>
      <c r="J11" s="5">
        <f t="shared" si="1"/>
        <v>14.848125586086081</v>
      </c>
      <c r="K11" s="5">
        <f t="shared" si="2"/>
        <v>13.394416858813496</v>
      </c>
    </row>
    <row r="12" spans="1:11">
      <c r="A12" s="1"/>
      <c r="B12" s="1"/>
      <c r="C12" s="22">
        <v>44378</v>
      </c>
      <c r="D12" s="27">
        <v>40.704999999999998</v>
      </c>
      <c r="E12" s="27">
        <v>11.307</v>
      </c>
      <c r="F12" s="27">
        <v>36.725999999999999</v>
      </c>
      <c r="G12" s="27">
        <v>10.202</v>
      </c>
      <c r="H12" s="28">
        <v>0.75749999999999995</v>
      </c>
      <c r="I12" s="29">
        <f t="shared" si="0"/>
        <v>0.58589999999999998</v>
      </c>
      <c r="J12" s="5">
        <f t="shared" si="1"/>
        <v>14.771875652464001</v>
      </c>
      <c r="K12" s="5">
        <f t="shared" si="2"/>
        <v>13.328263501055782</v>
      </c>
    </row>
    <row r="13" spans="1:11">
      <c r="A13" s="1"/>
      <c r="B13" s="1"/>
      <c r="C13" s="22">
        <v>44409</v>
      </c>
      <c r="D13" s="27">
        <v>40.603000000000002</v>
      </c>
      <c r="E13" s="27">
        <v>11.278</v>
      </c>
      <c r="F13" s="27">
        <v>36.624000000000002</v>
      </c>
      <c r="G13" s="27">
        <v>10.173</v>
      </c>
      <c r="H13" s="28">
        <v>0.74560000000000004</v>
      </c>
      <c r="I13" s="29">
        <f t="shared" si="0"/>
        <v>0.57669999999999999</v>
      </c>
      <c r="J13" s="5">
        <f t="shared" si="1"/>
        <v>14.851048436861531</v>
      </c>
      <c r="K13" s="5">
        <f t="shared" si="2"/>
        <v>13.395966993100936</v>
      </c>
    </row>
    <row r="14" spans="1:11">
      <c r="A14" s="1"/>
      <c r="B14" s="1"/>
      <c r="C14" s="22">
        <v>44440</v>
      </c>
      <c r="D14" s="27">
        <v>40.529000000000003</v>
      </c>
      <c r="E14" s="27">
        <v>11.257999999999999</v>
      </c>
      <c r="F14" s="27">
        <v>36.555</v>
      </c>
      <c r="G14" s="27">
        <v>10.154</v>
      </c>
      <c r="H14" s="28">
        <v>0.74380000000000002</v>
      </c>
      <c r="I14" s="29">
        <f t="shared" si="0"/>
        <v>0.57530000000000003</v>
      </c>
      <c r="J14" s="5">
        <f t="shared" si="1"/>
        <v>14.842739224965527</v>
      </c>
      <c r="K14" s="5">
        <f t="shared" si="2"/>
        <v>13.387206794306268</v>
      </c>
    </row>
    <row r="15" spans="1:11">
      <c r="A15" s="1"/>
      <c r="B15" s="1"/>
      <c r="C15" s="22">
        <v>44470</v>
      </c>
      <c r="D15" s="27">
        <v>40.558999999999997</v>
      </c>
      <c r="E15" s="27">
        <v>11.266</v>
      </c>
      <c r="F15" s="27">
        <v>36.582999999999998</v>
      </c>
      <c r="G15" s="27">
        <v>10.162000000000001</v>
      </c>
      <c r="H15" s="28">
        <v>0.74470000000000003</v>
      </c>
      <c r="I15" s="29">
        <f t="shared" si="0"/>
        <v>0.57599999999999996</v>
      </c>
      <c r="J15" s="5">
        <f t="shared" si="1"/>
        <v>14.844258383107068</v>
      </c>
      <c r="K15" s="5">
        <f t="shared" si="2"/>
        <v>13.389610659429614</v>
      </c>
    </row>
    <row r="16" spans="1:11">
      <c r="A16" s="1"/>
      <c r="B16" s="1"/>
      <c r="C16" s="22">
        <v>44501</v>
      </c>
      <c r="D16" s="27">
        <v>40.648000000000003</v>
      </c>
      <c r="E16" s="27">
        <v>11.291</v>
      </c>
      <c r="F16" s="27">
        <v>36.665999999999997</v>
      </c>
      <c r="G16" s="27">
        <v>10.185</v>
      </c>
      <c r="H16" s="28">
        <v>0.747</v>
      </c>
      <c r="I16" s="29">
        <f t="shared" si="0"/>
        <v>0.57779999999999998</v>
      </c>
      <c r="J16" s="5">
        <f t="shared" si="1"/>
        <v>14.854007492749876</v>
      </c>
      <c r="K16" s="5">
        <f>G16/SQRT(I16)</f>
        <v>13.398996219436496</v>
      </c>
    </row>
    <row r="17" spans="1:11">
      <c r="A17" s="1"/>
      <c r="B17" s="1"/>
      <c r="C17" s="22">
        <v>44531</v>
      </c>
      <c r="D17" s="27">
        <v>40.688000000000002</v>
      </c>
      <c r="E17" s="27">
        <v>11.302</v>
      </c>
      <c r="F17" s="27">
        <v>36.704000000000001</v>
      </c>
      <c r="G17" s="27">
        <v>10.196</v>
      </c>
      <c r="H17" s="28">
        <v>0.74809999999999999</v>
      </c>
      <c r="I17" s="29">
        <f t="shared" si="0"/>
        <v>0.5786</v>
      </c>
      <c r="J17" s="5">
        <f t="shared" si="1"/>
        <v>14.858196181841356</v>
      </c>
      <c r="K17" s="5">
        <f>G17/SQRT(I17)</f>
        <v>13.404191140510923</v>
      </c>
    </row>
    <row r="18" spans="1:11">
      <c r="A18" s="1"/>
      <c r="B18" s="1"/>
      <c r="C18" s="12"/>
      <c r="D18" s="8"/>
      <c r="E18" s="8"/>
      <c r="F18" s="8"/>
      <c r="G18" s="8"/>
      <c r="H18" s="8"/>
      <c r="I18" s="9"/>
      <c r="J18" s="8"/>
      <c r="K18" s="8"/>
    </row>
    <row r="19" spans="1:11">
      <c r="A19" s="1"/>
      <c r="B19" s="1"/>
      <c r="C19" s="23" t="s">
        <v>6</v>
      </c>
      <c r="D19" s="30">
        <f>AVERAGE(D6:D17)</f>
        <v>40.825500000000005</v>
      </c>
      <c r="E19" s="30">
        <f t="shared" ref="E19:K19" si="3">AVERAGE(E6:E17)</f>
        <v>11.340249999999999</v>
      </c>
      <c r="F19" s="30">
        <f t="shared" si="3"/>
        <v>36.833333333333336</v>
      </c>
      <c r="G19" s="30">
        <f t="shared" si="3"/>
        <v>10.231416666666666</v>
      </c>
      <c r="H19" s="30">
        <f t="shared" si="3"/>
        <v>0.75215833333333337</v>
      </c>
      <c r="I19" s="30">
        <f t="shared" si="3"/>
        <v>0.58174999999999988</v>
      </c>
      <c r="J19" s="30">
        <f t="shared" si="3"/>
        <v>14.868135423292266</v>
      </c>
      <c r="K19" s="30">
        <f t="shared" si="3"/>
        <v>13.414328748571712</v>
      </c>
    </row>
    <row r="20" spans="1:11">
      <c r="A20" s="1"/>
      <c r="B20" s="1"/>
      <c r="C20" s="24"/>
      <c r="D20" s="3"/>
      <c r="E20" s="3"/>
      <c r="F20" s="3"/>
      <c r="G20" s="3"/>
      <c r="H20" s="3"/>
      <c r="I20" s="11"/>
      <c r="J20" s="3"/>
      <c r="K20" s="3"/>
    </row>
    <row r="24" spans="1:11" ht="15">
      <c r="D24" s="34"/>
      <c r="E24" s="35"/>
    </row>
    <row r="25" spans="1:11" ht="15">
      <c r="C25" s="34"/>
    </row>
    <row r="26" spans="1:11" ht="15">
      <c r="C26" s="35"/>
    </row>
  </sheetData>
  <mergeCells count="3">
    <mergeCell ref="D2:F2"/>
    <mergeCell ref="D4:E4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workbookViewId="0">
      <selection activeCell="I25" sqref="I25:I26"/>
    </sheetView>
  </sheetViews>
  <sheetFormatPr defaultRowHeight="12.7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37" t="s">
        <v>11</v>
      </c>
      <c r="E2" s="37"/>
      <c r="F2" s="37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1:11">
      <c r="A5" s="1"/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1:11">
      <c r="A6" s="1"/>
      <c r="B6" s="1"/>
      <c r="C6" s="22">
        <v>43831</v>
      </c>
      <c r="D6" s="27">
        <v>42.392000000000003</v>
      </c>
      <c r="E6" s="27">
        <v>11.776</v>
      </c>
      <c r="F6" s="27">
        <v>38.298000000000002</v>
      </c>
      <c r="G6" s="27">
        <v>10.638</v>
      </c>
      <c r="H6" s="28">
        <v>0.78979999999999995</v>
      </c>
      <c r="I6" s="29">
        <f t="shared" ref="I6:I7" si="0">ROUND(H6/1.292923,4)</f>
        <v>0.6109</v>
      </c>
      <c r="J6" s="5">
        <f t="shared" ref="J6:J7" si="1">IF(I6,E6/SQRT(I6),0)</f>
        <v>15.066512437216151</v>
      </c>
      <c r="K6" s="5">
        <f t="shared" ref="K6:K7" si="2">G6/SQRT(I6)</f>
        <v>13.610526435725664</v>
      </c>
    </row>
    <row r="7" spans="1:11">
      <c r="A7" s="1"/>
      <c r="B7" s="1"/>
      <c r="C7" s="22">
        <v>43862</v>
      </c>
      <c r="D7" s="27">
        <v>42.212000000000003</v>
      </c>
      <c r="E7" s="27">
        <v>11.726000000000001</v>
      </c>
      <c r="F7" s="27">
        <v>38.128999999999998</v>
      </c>
      <c r="G7" s="27">
        <v>10.592000000000001</v>
      </c>
      <c r="H7" s="28">
        <v>0.7853</v>
      </c>
      <c r="I7" s="29">
        <f t="shared" si="0"/>
        <v>0.60740000000000005</v>
      </c>
      <c r="J7" s="5">
        <f t="shared" si="1"/>
        <v>15.045703394945232</v>
      </c>
      <c r="K7" s="5">
        <f t="shared" si="2"/>
        <v>13.590660955079301</v>
      </c>
    </row>
    <row r="8" spans="1:11">
      <c r="A8" s="1"/>
      <c r="B8" s="1"/>
      <c r="C8" s="22">
        <v>43891</v>
      </c>
      <c r="D8" s="27">
        <v>41.994999999999997</v>
      </c>
      <c r="E8" s="27">
        <v>11.664999999999999</v>
      </c>
      <c r="F8" s="27">
        <v>37.927</v>
      </c>
      <c r="G8" s="27">
        <v>10.535</v>
      </c>
      <c r="H8" s="28">
        <v>0.77980000000000005</v>
      </c>
      <c r="I8" s="29">
        <f t="shared" ref="I8" si="3">ROUND(H8/1.292923,4)</f>
        <v>0.60309999999999997</v>
      </c>
      <c r="J8" s="5">
        <f t="shared" ref="J8" si="4">IF(I8,E8/SQRT(I8),0)</f>
        <v>15.020696769928934</v>
      </c>
      <c r="K8" s="5">
        <f t="shared" ref="K8" si="5">G8/SQRT(I8)</f>
        <v>13.565627129978683</v>
      </c>
    </row>
    <row r="9" spans="1:11">
      <c r="A9" s="1"/>
      <c r="B9" s="1"/>
      <c r="C9" s="22">
        <v>43922</v>
      </c>
      <c r="D9" s="27">
        <v>41.101999999999997</v>
      </c>
      <c r="E9" s="27">
        <v>11.417</v>
      </c>
      <c r="F9" s="27">
        <v>37.091999999999999</v>
      </c>
      <c r="G9" s="27">
        <v>10.303000000000001</v>
      </c>
      <c r="H9" s="28">
        <v>0.75829999999999997</v>
      </c>
      <c r="I9" s="29">
        <f t="shared" ref="I9" si="6">ROUND(H9/1.292923,4)</f>
        <v>0.58650000000000002</v>
      </c>
      <c r="J9" s="5">
        <f t="shared" ref="J9" si="7">IF(I9,E9/SQRT(I9),0)</f>
        <v>14.907952242618743</v>
      </c>
      <c r="K9" s="5">
        <f t="shared" ref="K9" si="8">G9/SQRT(I9)</f>
        <v>13.453326789498197</v>
      </c>
    </row>
    <row r="10" spans="1:11">
      <c r="A10" s="1"/>
      <c r="B10" s="1"/>
      <c r="C10" s="22">
        <v>43952</v>
      </c>
      <c r="D10" s="27">
        <v>40.689</v>
      </c>
      <c r="E10" s="27">
        <v>11.302</v>
      </c>
      <c r="F10" s="27">
        <v>36.704999999999998</v>
      </c>
      <c r="G10" s="27">
        <v>10.196</v>
      </c>
      <c r="H10" s="28">
        <v>0.74819999999999998</v>
      </c>
      <c r="I10" s="29">
        <f t="shared" ref="I10:I17" si="9">ROUND(H10/1.292923,4)</f>
        <v>0.57869999999999999</v>
      </c>
      <c r="J10" s="5">
        <f t="shared" ref="J10:J17" si="10">IF(I10,E10/SQRT(I10),0)</f>
        <v>14.856912370011781</v>
      </c>
      <c r="K10" s="5">
        <f t="shared" ref="K10:K15" si="11">G10/SQRT(I10)</f>
        <v>13.403032960948515</v>
      </c>
    </row>
    <row r="11" spans="1:11">
      <c r="A11" s="1"/>
      <c r="B11" s="1"/>
      <c r="C11" s="22">
        <v>43983</v>
      </c>
      <c r="D11" s="27">
        <v>40.603999999999999</v>
      </c>
      <c r="E11" s="27">
        <v>11.279</v>
      </c>
      <c r="F11" s="27">
        <v>36.625</v>
      </c>
      <c r="G11" s="27">
        <v>10.173999999999999</v>
      </c>
      <c r="H11" s="28">
        <v>0.74609999999999999</v>
      </c>
      <c r="I11" s="29">
        <f t="shared" si="9"/>
        <v>0.57709999999999995</v>
      </c>
      <c r="J11" s="5">
        <f t="shared" si="10"/>
        <v>14.847217118956634</v>
      </c>
      <c r="K11" s="5">
        <f t="shared" si="11"/>
        <v>13.392640036196894</v>
      </c>
    </row>
    <row r="12" spans="1:11">
      <c r="A12" s="1"/>
      <c r="B12" s="1"/>
      <c r="C12" s="22">
        <v>44013</v>
      </c>
      <c r="D12" s="27">
        <v>40.801000000000002</v>
      </c>
      <c r="E12" s="27">
        <v>11.334</v>
      </c>
      <c r="F12" s="27">
        <v>36.817999999999998</v>
      </c>
      <c r="G12" s="27">
        <v>10.227</v>
      </c>
      <c r="H12" s="28">
        <v>0.76170000000000004</v>
      </c>
      <c r="I12" s="29">
        <f t="shared" si="9"/>
        <v>0.58909999999999996</v>
      </c>
      <c r="J12" s="5">
        <f t="shared" si="10"/>
        <v>14.766878342321167</v>
      </c>
      <c r="K12" s="5">
        <f t="shared" si="11"/>
        <v>13.324586624926644</v>
      </c>
    </row>
    <row r="13" spans="1:11">
      <c r="A13" s="1"/>
      <c r="B13" s="1"/>
      <c r="C13" s="22">
        <v>44044</v>
      </c>
      <c r="D13" s="27">
        <v>40.701000000000001</v>
      </c>
      <c r="E13" s="27">
        <v>11.305999999999999</v>
      </c>
      <c r="F13" s="27">
        <v>36.715000000000003</v>
      </c>
      <c r="G13" s="27">
        <v>10.199</v>
      </c>
      <c r="H13" s="28">
        <v>0.74839999999999995</v>
      </c>
      <c r="I13" s="29">
        <f t="shared" si="9"/>
        <v>0.57879999999999998</v>
      </c>
      <c r="J13" s="5">
        <f t="shared" si="10"/>
        <v>14.860886590034919</v>
      </c>
      <c r="K13" s="5">
        <f t="shared" si="11"/>
        <v>13.40581835589653</v>
      </c>
    </row>
    <row r="14" spans="1:11">
      <c r="A14" s="1"/>
      <c r="B14" s="1"/>
      <c r="C14" s="22">
        <v>44075</v>
      </c>
      <c r="D14" s="27">
        <v>40.576999999999998</v>
      </c>
      <c r="E14" s="27">
        <v>11.271000000000001</v>
      </c>
      <c r="F14" s="27">
        <v>36.6</v>
      </c>
      <c r="G14" s="27">
        <v>10.167</v>
      </c>
      <c r="H14" s="28">
        <v>0.74490000000000001</v>
      </c>
      <c r="I14" s="29">
        <f t="shared" si="9"/>
        <v>0.57609999999999995</v>
      </c>
      <c r="J14" s="5">
        <f t="shared" si="10"/>
        <v>14.849557493420152</v>
      </c>
      <c r="K14" s="5">
        <f t="shared" si="11"/>
        <v>13.395036024807265</v>
      </c>
    </row>
    <row r="15" spans="1:11">
      <c r="A15" s="1"/>
      <c r="B15" s="1"/>
      <c r="C15" s="22">
        <v>44105</v>
      </c>
      <c r="D15" s="27">
        <v>40.655999999999999</v>
      </c>
      <c r="E15" s="27">
        <v>11.292999999999999</v>
      </c>
      <c r="F15" s="27">
        <v>36.673999999999999</v>
      </c>
      <c r="G15" s="27">
        <v>10.186999999999999</v>
      </c>
      <c r="H15" s="28">
        <v>0.74680000000000002</v>
      </c>
      <c r="I15" s="29">
        <f t="shared" si="9"/>
        <v>0.5776</v>
      </c>
      <c r="J15" s="5">
        <f t="shared" si="10"/>
        <v>14.859210526315788</v>
      </c>
      <c r="K15" s="5">
        <f t="shared" si="11"/>
        <v>13.403947368421052</v>
      </c>
    </row>
    <row r="16" spans="1:11">
      <c r="A16" s="1"/>
      <c r="B16" s="1"/>
      <c r="C16" s="22">
        <v>44136</v>
      </c>
      <c r="D16" s="27">
        <v>40.590000000000003</v>
      </c>
      <c r="E16" s="27">
        <v>11.275</v>
      </c>
      <c r="F16" s="27">
        <v>36.612000000000002</v>
      </c>
      <c r="G16" s="27">
        <v>10.17</v>
      </c>
      <c r="H16" s="28">
        <v>0.74519999999999997</v>
      </c>
      <c r="I16" s="29">
        <f t="shared" si="9"/>
        <v>0.57640000000000002</v>
      </c>
      <c r="J16" s="5">
        <f t="shared" si="10"/>
        <v>14.850961235499897</v>
      </c>
      <c r="K16" s="5">
        <f>G16/SQRT(I16)</f>
        <v>13.395501176499685</v>
      </c>
    </row>
    <row r="17" spans="1:11">
      <c r="A17" s="1"/>
      <c r="B17" s="1"/>
      <c r="C17" s="22">
        <v>44166</v>
      </c>
      <c r="D17" s="27">
        <v>40.703000000000003</v>
      </c>
      <c r="E17" s="27">
        <v>11.305999999999999</v>
      </c>
      <c r="F17" s="27">
        <v>36.716999999999999</v>
      </c>
      <c r="G17" s="27">
        <v>10.199</v>
      </c>
      <c r="H17" s="28">
        <v>0.74850000000000005</v>
      </c>
      <c r="I17" s="29">
        <f t="shared" si="9"/>
        <v>0.57889999999999997</v>
      </c>
      <c r="J17" s="5">
        <f t="shared" si="10"/>
        <v>14.859602989376942</v>
      </c>
      <c r="K17" s="5">
        <f>G17/SQRT(I17)</f>
        <v>13.40466043593273</v>
      </c>
    </row>
    <row r="18" spans="1:11">
      <c r="A18" s="1"/>
      <c r="B18" s="1"/>
      <c r="C18" s="12"/>
      <c r="D18" s="8"/>
      <c r="E18" s="8"/>
      <c r="F18" s="8"/>
      <c r="G18" s="8"/>
      <c r="H18" s="8"/>
      <c r="I18" s="9"/>
      <c r="J18" s="8"/>
      <c r="K18" s="8"/>
    </row>
    <row r="19" spans="1:11">
      <c r="A19" s="1"/>
      <c r="B19" s="1"/>
      <c r="C19" s="23" t="s">
        <v>6</v>
      </c>
      <c r="D19" s="30">
        <f>AVERAGE(D6:D17)</f>
        <v>41.085166666666673</v>
      </c>
      <c r="E19" s="30">
        <f t="shared" ref="E19:K19" si="12">AVERAGE(E6:E17)</f>
        <v>11.412500000000001</v>
      </c>
      <c r="F19" s="30">
        <f t="shared" si="12"/>
        <v>37.076000000000001</v>
      </c>
      <c r="G19" s="30">
        <f t="shared" si="12"/>
        <v>10.298916666666665</v>
      </c>
      <c r="H19" s="30">
        <f t="shared" si="12"/>
        <v>0.7585833333333335</v>
      </c>
      <c r="I19" s="30">
        <f t="shared" si="12"/>
        <v>0.58671666666666666</v>
      </c>
      <c r="J19" s="30">
        <f t="shared" si="12"/>
        <v>14.899340959220531</v>
      </c>
      <c r="K19" s="30">
        <f t="shared" si="12"/>
        <v>13.445447024492596</v>
      </c>
    </row>
    <row r="20" spans="1:11">
      <c r="A20" s="1"/>
      <c r="B20" s="1"/>
      <c r="C20" s="24"/>
      <c r="D20" s="3"/>
      <c r="E20" s="3"/>
      <c r="F20" s="3"/>
      <c r="G20" s="3"/>
      <c r="H20" s="3"/>
      <c r="I20" s="11"/>
      <c r="J20" s="3"/>
      <c r="K20" s="3"/>
    </row>
    <row r="24" spans="1:11" ht="15">
      <c r="D24" s="34"/>
      <c r="E24" s="35"/>
    </row>
    <row r="25" spans="1:11" ht="15">
      <c r="C25" s="34"/>
    </row>
    <row r="26" spans="1:11" ht="15">
      <c r="C26" s="35"/>
    </row>
  </sheetData>
  <mergeCells count="3">
    <mergeCell ref="D2:F2"/>
    <mergeCell ref="D4:E4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opLeftCell="A4" workbookViewId="0">
      <selection activeCell="D19" sqref="D19"/>
    </sheetView>
  </sheetViews>
  <sheetFormatPr defaultRowHeight="12.7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37" t="s">
        <v>11</v>
      </c>
      <c r="E2" s="37"/>
      <c r="F2" s="37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1:11">
      <c r="A5" s="1"/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1:11">
      <c r="A6" s="1"/>
      <c r="B6" s="1"/>
      <c r="C6" s="22">
        <v>43466</v>
      </c>
      <c r="D6" s="27">
        <v>43.835999999999999</v>
      </c>
      <c r="E6" s="27">
        <f>D6/3.6</f>
        <v>12.176666666666666</v>
      </c>
      <c r="F6" s="27">
        <v>39.651000000000003</v>
      </c>
      <c r="G6" s="27">
        <f>F6/3.6</f>
        <v>11.014166666666668</v>
      </c>
      <c r="H6" s="28">
        <v>0.82589999999999997</v>
      </c>
      <c r="I6" s="29">
        <v>0.63880000000000003</v>
      </c>
      <c r="J6" s="5">
        <f t="shared" ref="J6:J11" si="0">IF(I6,E6/SQRT(I6),0)</f>
        <v>15.23512296251713</v>
      </c>
      <c r="K6" s="5">
        <f t="shared" ref="K6:K11" si="1">G6/SQRT(I6)</f>
        <v>13.780633739090401</v>
      </c>
    </row>
    <row r="7" spans="1:11">
      <c r="A7" s="1"/>
      <c r="B7" s="1"/>
      <c r="C7" s="22">
        <v>43498</v>
      </c>
      <c r="D7" s="27">
        <v>43.854999999999997</v>
      </c>
      <c r="E7" s="27">
        <v>12.182</v>
      </c>
      <c r="F7" s="27">
        <v>39.667000000000002</v>
      </c>
      <c r="G7" s="27">
        <v>11.019</v>
      </c>
      <c r="H7" s="28">
        <v>0.82530000000000003</v>
      </c>
      <c r="I7" s="29">
        <v>0.63829999999999998</v>
      </c>
      <c r="J7" s="5">
        <f t="shared" si="0"/>
        <v>15.247764402875669</v>
      </c>
      <c r="K7" s="5">
        <f t="shared" si="1"/>
        <v>13.792079786183468</v>
      </c>
    </row>
    <row r="8" spans="1:11">
      <c r="A8" s="1"/>
      <c r="B8" s="1"/>
      <c r="C8" s="22">
        <v>43530</v>
      </c>
      <c r="D8" s="27">
        <v>43.784999999999997</v>
      </c>
      <c r="E8" s="27">
        <v>12.163</v>
      </c>
      <c r="F8" s="27">
        <v>39.616</v>
      </c>
      <c r="G8" s="27">
        <v>11.004</v>
      </c>
      <c r="H8" s="28">
        <v>0.82430000000000003</v>
      </c>
      <c r="I8" s="29">
        <f>ROUND(H8/1.292923,4)</f>
        <v>0.63749999999999996</v>
      </c>
      <c r="J8" s="5">
        <f t="shared" si="0"/>
        <v>15.233532104937348</v>
      </c>
      <c r="K8" s="5">
        <f t="shared" si="1"/>
        <v>13.78194419820197</v>
      </c>
    </row>
    <row r="9" spans="1:11">
      <c r="A9" s="1"/>
      <c r="B9" s="1"/>
      <c r="C9" s="22">
        <v>43562</v>
      </c>
      <c r="D9" s="27">
        <v>43.82</v>
      </c>
      <c r="E9" s="27">
        <v>12.172000000000001</v>
      </c>
      <c r="F9" s="27">
        <v>39.633000000000003</v>
      </c>
      <c r="G9" s="27">
        <v>11.009</v>
      </c>
      <c r="H9" s="28">
        <v>0.82389999999999997</v>
      </c>
      <c r="I9" s="29">
        <f t="shared" ref="I9:I10" si="2">ROUND(H9/1.292923,4)</f>
        <v>0.63719999999999999</v>
      </c>
      <c r="J9" s="5">
        <f t="shared" si="0"/>
        <v>15.248392421417389</v>
      </c>
      <c r="K9" s="5">
        <f t="shared" si="1"/>
        <v>13.791451870471906</v>
      </c>
    </row>
    <row r="10" spans="1:11">
      <c r="A10" s="1"/>
      <c r="B10" s="1"/>
      <c r="C10" s="22">
        <v>43592</v>
      </c>
      <c r="D10" s="27">
        <v>43.924999999999997</v>
      </c>
      <c r="E10" s="27">
        <v>12.201000000000001</v>
      </c>
      <c r="F10" s="27">
        <v>39.720999999999997</v>
      </c>
      <c r="G10" s="27">
        <v>11.034000000000001</v>
      </c>
      <c r="H10" s="28">
        <v>0.82689999999999997</v>
      </c>
      <c r="I10" s="29">
        <f t="shared" si="2"/>
        <v>0.63959999999999995</v>
      </c>
      <c r="J10" s="5">
        <f t="shared" si="0"/>
        <v>15.256018250859039</v>
      </c>
      <c r="K10" s="5">
        <f t="shared" si="1"/>
        <v>13.796812177688604</v>
      </c>
    </row>
    <row r="11" spans="1:11">
      <c r="A11" s="1"/>
      <c r="B11" s="1"/>
      <c r="C11" s="22">
        <v>43623</v>
      </c>
      <c r="D11" s="27">
        <v>43.973999999999997</v>
      </c>
      <c r="E11" s="27">
        <f>D11/3.6</f>
        <v>12.214999999999998</v>
      </c>
      <c r="F11" s="27">
        <v>39.776000000000003</v>
      </c>
      <c r="G11" s="27">
        <f>F11/3.6</f>
        <v>11.048888888888889</v>
      </c>
      <c r="H11" s="28">
        <v>0.82950000000000002</v>
      </c>
      <c r="I11" s="29">
        <f t="shared" ref="I11" si="3">ROUND(H11/1.292923,4)</f>
        <v>0.64159999999999995</v>
      </c>
      <c r="J11" s="5">
        <f t="shared" si="0"/>
        <v>15.249699774241089</v>
      </c>
      <c r="K11" s="5">
        <f t="shared" si="1"/>
        <v>13.79387952472401</v>
      </c>
    </row>
    <row r="12" spans="1:11">
      <c r="A12" s="1"/>
      <c r="B12" s="1"/>
      <c r="C12" s="22">
        <v>43653</v>
      </c>
      <c r="D12" s="27">
        <v>43.963999999999999</v>
      </c>
      <c r="E12" s="27">
        <v>12.212</v>
      </c>
      <c r="F12" s="27">
        <v>39.768999999999998</v>
      </c>
      <c r="G12" s="27">
        <v>11.047000000000001</v>
      </c>
      <c r="H12" s="28">
        <v>0.82820000000000005</v>
      </c>
      <c r="I12" s="29">
        <f t="shared" ref="I12" si="4">ROUND(H12/1.292923,4)</f>
        <v>0.64059999999999995</v>
      </c>
      <c r="J12" s="5">
        <f t="shared" ref="J12" si="5">IF(I12,E12/SQRT(I12),0)</f>
        <v>15.25784955851157</v>
      </c>
      <c r="K12" s="5">
        <f t="shared" ref="K12" si="6">G12/SQRT(I12)</f>
        <v>13.802281696108526</v>
      </c>
    </row>
    <row r="13" spans="1:11">
      <c r="A13" s="1"/>
      <c r="B13" s="1"/>
      <c r="C13" s="22">
        <v>43684</v>
      </c>
      <c r="D13" s="27">
        <v>43.851999999999997</v>
      </c>
      <c r="E13" s="27">
        <v>12.180999999999999</v>
      </c>
      <c r="F13" s="27">
        <v>39.662999999999997</v>
      </c>
      <c r="G13" s="27">
        <v>11.018000000000001</v>
      </c>
      <c r="H13" s="28">
        <v>0.82410000000000005</v>
      </c>
      <c r="I13" s="29">
        <f t="shared" ref="I13" si="7">ROUND(H13/1.292923,4)</f>
        <v>0.63739999999999997</v>
      </c>
      <c r="J13" s="5">
        <f t="shared" ref="J13" si="8">IF(I13,E13/SQRT(I13),0)</f>
        <v>15.257272875200455</v>
      </c>
      <c r="K13" s="5">
        <f t="shared" ref="K13" si="9">G13/SQRT(I13)</f>
        <v>13.800560917737348</v>
      </c>
    </row>
    <row r="14" spans="1:11">
      <c r="A14" s="1"/>
      <c r="B14" s="1"/>
      <c r="C14" s="22">
        <v>43715</v>
      </c>
      <c r="D14" s="27">
        <v>42.99</v>
      </c>
      <c r="E14" s="27">
        <v>11.942</v>
      </c>
      <c r="F14" s="27">
        <v>38.854999999999997</v>
      </c>
      <c r="G14" s="27">
        <v>10.792999999999999</v>
      </c>
      <c r="H14" s="28">
        <v>0.80059999999999998</v>
      </c>
      <c r="I14" s="29">
        <f t="shared" ref="I14" si="10">ROUND(H14/1.292923,4)</f>
        <v>0.61919999999999997</v>
      </c>
      <c r="J14" s="5">
        <f t="shared" ref="J14" si="11">IF(I14,E14/SQRT(I14),0)</f>
        <v>15.176149390933041</v>
      </c>
      <c r="K14" s="5">
        <f t="shared" ref="K14" si="12">G14/SQRT(I14)</f>
        <v>13.71597557999835</v>
      </c>
    </row>
    <row r="15" spans="1:11">
      <c r="A15" s="1"/>
      <c r="B15" s="1"/>
      <c r="C15" s="22">
        <v>43745</v>
      </c>
      <c r="D15" s="27">
        <v>40.777000000000001</v>
      </c>
      <c r="E15" s="27">
        <v>11.327</v>
      </c>
      <c r="F15" s="27">
        <v>36.787999999999997</v>
      </c>
      <c r="G15" s="27">
        <v>10.218999999999999</v>
      </c>
      <c r="H15" s="28">
        <v>0.75039999999999996</v>
      </c>
      <c r="I15" s="29">
        <f t="shared" ref="I15" si="13">ROUND(H15/1.292923,4)</f>
        <v>0.58040000000000003</v>
      </c>
      <c r="J15" s="5">
        <f t="shared" ref="J15" si="14">IF(I15,E15/SQRT(I15),0)</f>
        <v>14.867953653090991</v>
      </c>
      <c r="K15" s="5">
        <f t="shared" ref="K15" si="15">G15/SQRT(I15)</f>
        <v>13.413579798793752</v>
      </c>
    </row>
    <row r="16" spans="1:11">
      <c r="A16" s="1"/>
      <c r="B16" s="1"/>
      <c r="C16" s="22">
        <v>43776</v>
      </c>
      <c r="D16" s="27">
        <v>40.680999999999997</v>
      </c>
      <c r="E16" s="27">
        <v>11.3</v>
      </c>
      <c r="F16" s="27">
        <v>36.697000000000003</v>
      </c>
      <c r="G16" s="27">
        <v>10.194000000000001</v>
      </c>
      <c r="H16" s="28">
        <v>0.74790000000000001</v>
      </c>
      <c r="I16" s="29">
        <f t="shared" ref="I16" si="16">ROUND(H16/1.292923,4)</f>
        <v>0.57850000000000001</v>
      </c>
      <c r="J16" s="5">
        <f t="shared" ref="J16" si="17">IF(I16,E16/SQRT(I16),0)</f>
        <v>14.856850795423513</v>
      </c>
      <c r="K16" s="5">
        <f t="shared" ref="K16" si="18">G16/SQRT(I16)</f>
        <v>13.402720089251973</v>
      </c>
    </row>
    <row r="17" spans="1:11">
      <c r="A17" s="1"/>
      <c r="B17" s="1"/>
      <c r="C17" s="22">
        <v>43806</v>
      </c>
      <c r="D17" s="27">
        <v>40.822000000000003</v>
      </c>
      <c r="E17" s="27">
        <v>11.339</v>
      </c>
      <c r="F17" s="27">
        <v>36.828000000000003</v>
      </c>
      <c r="G17" s="27">
        <v>10.23</v>
      </c>
      <c r="H17" s="28">
        <v>0.75109999999999999</v>
      </c>
      <c r="I17" s="29">
        <f t="shared" ref="I17" si="19">ROUND(H17/1.292923,4)</f>
        <v>0.58089999999999997</v>
      </c>
      <c r="J17" s="5">
        <f t="shared" ref="J17" si="20">IF(I17,E17/SQRT(I17),0)</f>
        <v>14.877298164942003</v>
      </c>
      <c r="K17" s="5">
        <f t="shared" ref="K17" si="21">G17/SQRT(I17)</f>
        <v>13.422238312669256</v>
      </c>
    </row>
    <row r="18" spans="1:11">
      <c r="A18" s="1"/>
      <c r="B18" s="1"/>
      <c r="C18" s="12"/>
      <c r="D18" s="8"/>
      <c r="E18" s="8"/>
      <c r="F18" s="8"/>
      <c r="G18" s="8"/>
      <c r="H18" s="8"/>
      <c r="I18" s="9"/>
      <c r="J18" s="8"/>
      <c r="K18" s="8"/>
    </row>
    <row r="19" spans="1:11">
      <c r="A19" s="1"/>
      <c r="B19" s="1"/>
      <c r="C19" s="23" t="s">
        <v>6</v>
      </c>
      <c r="D19" s="30">
        <f t="shared" ref="D19:K19" si="22">AVERAGE(D6:D17)</f>
        <v>43.023416666666662</v>
      </c>
      <c r="E19" s="30">
        <f t="shared" si="22"/>
        <v>11.950888888888889</v>
      </c>
      <c r="F19" s="30">
        <f t="shared" si="22"/>
        <v>38.888666666666673</v>
      </c>
      <c r="G19" s="30">
        <f t="shared" si="22"/>
        <v>10.802504629629629</v>
      </c>
      <c r="H19" s="31">
        <f t="shared" si="22"/>
        <v>0.80484166666666657</v>
      </c>
      <c r="I19" s="31">
        <f t="shared" si="22"/>
        <v>0.62249999999999994</v>
      </c>
      <c r="J19" s="10">
        <f t="shared" si="22"/>
        <v>15.146992029579103</v>
      </c>
      <c r="K19" s="10">
        <f t="shared" si="22"/>
        <v>13.691179807576631</v>
      </c>
    </row>
    <row r="20" spans="1:11">
      <c r="A20" s="1"/>
      <c r="B20" s="1"/>
      <c r="C20" s="24"/>
      <c r="D20" s="3"/>
      <c r="E20" s="3"/>
      <c r="F20" s="3"/>
      <c r="G20" s="3"/>
      <c r="H20" s="3"/>
      <c r="I20" s="11"/>
      <c r="J20" s="3"/>
      <c r="K20" s="3"/>
    </row>
    <row r="25" spans="1:11" ht="15">
      <c r="C25" s="34"/>
    </row>
    <row r="26" spans="1:11" ht="15">
      <c r="C26" s="35"/>
    </row>
  </sheetData>
  <mergeCells count="3">
    <mergeCell ref="D2:F2"/>
    <mergeCell ref="D4:E4"/>
    <mergeCell ref="F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topLeftCell="A4" workbookViewId="0">
      <selection activeCell="P25" sqref="P25"/>
    </sheetView>
  </sheetViews>
  <sheetFormatPr defaultRowHeight="12.7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37" t="s">
        <v>11</v>
      </c>
      <c r="E2" s="37"/>
      <c r="F2" s="37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1:11">
      <c r="A5" s="1"/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1:11">
      <c r="A6" s="1"/>
      <c r="B6" s="1"/>
      <c r="C6" s="22">
        <v>43101</v>
      </c>
      <c r="D6" s="27">
        <v>43.795000000000002</v>
      </c>
      <c r="E6" s="27">
        <v>12.164999999999999</v>
      </c>
      <c r="F6" s="27">
        <v>39.613999999999997</v>
      </c>
      <c r="G6" s="27">
        <v>11.004</v>
      </c>
      <c r="H6" s="28">
        <v>0.82420000000000004</v>
      </c>
      <c r="I6" s="29">
        <v>0.63748163044318984</v>
      </c>
      <c r="J6" s="5">
        <v>15.236256519980868</v>
      </c>
      <c r="K6" s="5">
        <v>13.782142765792806</v>
      </c>
    </row>
    <row r="7" spans="1:11">
      <c r="A7" s="1"/>
      <c r="B7" s="1"/>
      <c r="C7" s="22">
        <v>43133</v>
      </c>
      <c r="D7" s="27">
        <v>43.771999999999998</v>
      </c>
      <c r="E7" s="27">
        <v>12.159000000000001</v>
      </c>
      <c r="F7" s="27">
        <v>39.588999999999999</v>
      </c>
      <c r="G7" s="27">
        <v>10.997</v>
      </c>
      <c r="H7" s="28">
        <v>0.82150000000000001</v>
      </c>
      <c r="I7" s="29">
        <v>0.63539330187949572</v>
      </c>
      <c r="J7" s="5">
        <v>15.253747120732342</v>
      </c>
      <c r="K7" s="5">
        <v>13.795991207064196</v>
      </c>
    </row>
    <row r="8" spans="1:11">
      <c r="A8" s="1"/>
      <c r="B8" s="1"/>
      <c r="C8" s="22">
        <v>43165</v>
      </c>
      <c r="D8" s="27">
        <v>43.445</v>
      </c>
      <c r="E8" s="27">
        <v>12.068</v>
      </c>
      <c r="F8" s="27">
        <v>39.280999999999999</v>
      </c>
      <c r="G8" s="27">
        <v>10.911</v>
      </c>
      <c r="H8" s="28">
        <v>0.81220000000000003</v>
      </c>
      <c r="I8" s="29">
        <v>0.62820017016010521</v>
      </c>
      <c r="J8" s="5">
        <v>15.226015818557681</v>
      </c>
      <c r="K8" s="5">
        <v>13.766246154812965</v>
      </c>
    </row>
    <row r="9" spans="1:11">
      <c r="A9" s="1"/>
      <c r="B9" s="1"/>
      <c r="C9" s="22">
        <v>43197</v>
      </c>
      <c r="D9" s="27">
        <v>43.618000000000002</v>
      </c>
      <c r="E9" s="27">
        <v>12.116</v>
      </c>
      <c r="F9" s="27">
        <v>39.441000000000003</v>
      </c>
      <c r="G9" s="27">
        <v>10.956</v>
      </c>
      <c r="H9" s="28">
        <v>0.81379999999999997</v>
      </c>
      <c r="I9" s="29">
        <v>0.62943769819784978</v>
      </c>
      <c r="J9" s="5">
        <v>15.271541955117073</v>
      </c>
      <c r="K9" s="5">
        <v>13.809426680444259</v>
      </c>
    </row>
    <row r="10" spans="1:11">
      <c r="A10" s="1"/>
      <c r="B10" s="1"/>
      <c r="C10" s="22">
        <v>43229</v>
      </c>
      <c r="D10" s="27">
        <v>43.643000000000001</v>
      </c>
      <c r="E10" s="27">
        <v>12.122999999999999</v>
      </c>
      <c r="F10" s="27">
        <v>39.466000000000001</v>
      </c>
      <c r="G10" s="27">
        <v>10.962999999999999</v>
      </c>
      <c r="H10" s="28">
        <v>0.81579999999999997</v>
      </c>
      <c r="I10" s="29">
        <v>0.63098460824503055</v>
      </c>
      <c r="J10" s="5">
        <v>15.26162304219169</v>
      </c>
      <c r="K10" s="5">
        <v>13.801301114538274</v>
      </c>
    </row>
    <row r="11" spans="1:11">
      <c r="A11" s="1"/>
      <c r="B11" s="1"/>
      <c r="C11" s="22">
        <v>43261</v>
      </c>
      <c r="D11" s="27">
        <v>43.838999999999999</v>
      </c>
      <c r="E11" s="27">
        <v>12.178000000000001</v>
      </c>
      <c r="F11" s="27">
        <v>39.651000000000003</v>
      </c>
      <c r="G11" s="27">
        <v>11.013999999999999</v>
      </c>
      <c r="H11" s="28">
        <v>0.82330000000000003</v>
      </c>
      <c r="I11" s="29">
        <v>0.63678552092195839</v>
      </c>
      <c r="J11" s="5">
        <v>15.260873054275756</v>
      </c>
      <c r="K11" s="5">
        <v>13.80220527342693</v>
      </c>
    </row>
    <row r="12" spans="1:11">
      <c r="A12" s="1"/>
      <c r="B12" s="1"/>
      <c r="C12" s="22">
        <v>43293</v>
      </c>
      <c r="D12" s="27">
        <v>43.82</v>
      </c>
      <c r="E12" s="27">
        <v>12.172000000000001</v>
      </c>
      <c r="F12" s="27">
        <v>39.633000000000003</v>
      </c>
      <c r="G12" s="27">
        <v>11.009</v>
      </c>
      <c r="H12" s="28">
        <v>0.82350000000000001</v>
      </c>
      <c r="I12" s="29">
        <v>0.63694021192667649</v>
      </c>
      <c r="J12" s="5">
        <v>15.251501776556816</v>
      </c>
      <c r="K12" s="5">
        <v>13.794264135566381</v>
      </c>
    </row>
    <row r="13" spans="1:11">
      <c r="A13" s="1"/>
      <c r="B13" s="1"/>
      <c r="C13" s="22">
        <v>43325</v>
      </c>
      <c r="D13" s="27">
        <v>43.960999999999999</v>
      </c>
      <c r="E13" s="27">
        <v>12.211</v>
      </c>
      <c r="F13" s="27">
        <v>39.770000000000003</v>
      </c>
      <c r="G13" s="27">
        <v>11.047000000000001</v>
      </c>
      <c r="H13" s="28">
        <v>0.83120000000000005</v>
      </c>
      <c r="I13" s="29">
        <v>0.64289581560832243</v>
      </c>
      <c r="J13" s="5">
        <v>15.229334709976458</v>
      </c>
      <c r="K13" s="5">
        <v>13.777615309238387</v>
      </c>
    </row>
    <row r="14" spans="1:11">
      <c r="A14" s="1"/>
      <c r="B14" s="1"/>
      <c r="C14" s="22">
        <v>43357</v>
      </c>
      <c r="D14" s="27">
        <v>43.83</v>
      </c>
      <c r="E14" s="27">
        <v>12.175000000000001</v>
      </c>
      <c r="F14" s="27">
        <v>39.645000000000003</v>
      </c>
      <c r="G14" s="27">
        <v>11.012</v>
      </c>
      <c r="H14" s="28">
        <v>0.82679999999999998</v>
      </c>
      <c r="I14" s="29">
        <v>0.63949261350452469</v>
      </c>
      <c r="J14" s="5">
        <v>15.224786236397575</v>
      </c>
      <c r="K14" s="5">
        <v>13.770459633282142</v>
      </c>
    </row>
    <row r="15" spans="1:11">
      <c r="A15" s="1"/>
      <c r="B15" s="1"/>
      <c r="C15" s="22">
        <v>43389</v>
      </c>
      <c r="D15" s="27">
        <v>43.886000000000003</v>
      </c>
      <c r="E15" s="27">
        <v>12.191000000000001</v>
      </c>
      <c r="F15" s="27">
        <v>39.695999999999998</v>
      </c>
      <c r="G15" s="27">
        <v>11.026999999999999</v>
      </c>
      <c r="H15" s="28">
        <v>0.82709999999999995</v>
      </c>
      <c r="I15" s="29">
        <v>0.63972465001160184</v>
      </c>
      <c r="J15" s="5">
        <v>15.242029175051163</v>
      </c>
      <c r="K15" s="5">
        <v>13.786716078524252</v>
      </c>
    </row>
    <row r="16" spans="1:11">
      <c r="A16" s="1"/>
      <c r="B16" s="1"/>
      <c r="C16" s="22">
        <v>43422</v>
      </c>
      <c r="D16" s="27">
        <v>43.761000000000003</v>
      </c>
      <c r="E16" s="27">
        <v>12.155833333333334</v>
      </c>
      <c r="F16" s="27">
        <v>39.582000000000001</v>
      </c>
      <c r="G16" s="27">
        <v>10.994999999999999</v>
      </c>
      <c r="H16" s="28">
        <v>0.8236</v>
      </c>
      <c r="I16" s="29">
        <v>0.63700000000000001</v>
      </c>
      <c r="J16" s="5">
        <v>15.230530151942423</v>
      </c>
      <c r="K16" s="5">
        <v>13.776075603258263</v>
      </c>
    </row>
    <row r="17" spans="1:11">
      <c r="A17" s="1"/>
      <c r="B17" s="1"/>
      <c r="C17" s="22">
        <v>43453</v>
      </c>
      <c r="D17" s="27">
        <v>43.828000000000003</v>
      </c>
      <c r="E17" s="27">
        <v>12.175000000000001</v>
      </c>
      <c r="F17" s="27">
        <v>39.642000000000003</v>
      </c>
      <c r="G17" s="27">
        <v>11.012</v>
      </c>
      <c r="H17" s="28">
        <v>0.82520000000000004</v>
      </c>
      <c r="I17" s="29">
        <v>0.63819999999999999</v>
      </c>
      <c r="J17" s="5">
        <v>15.240196616762553</v>
      </c>
      <c r="K17" s="5">
        <v>13.784397958422113</v>
      </c>
    </row>
    <row r="18" spans="1:11">
      <c r="A18" s="1"/>
      <c r="B18" s="1"/>
      <c r="C18" s="12"/>
      <c r="D18" s="8"/>
      <c r="E18" s="8"/>
      <c r="F18" s="8"/>
      <c r="G18" s="8"/>
      <c r="H18" s="8"/>
      <c r="I18" s="9"/>
      <c r="J18" s="8"/>
      <c r="K18" s="8"/>
    </row>
    <row r="19" spans="1:11">
      <c r="A19" s="1"/>
      <c r="B19" s="1"/>
      <c r="C19" s="23" t="s">
        <v>6</v>
      </c>
      <c r="D19" s="30">
        <f t="shared" ref="D19:K19" si="0">AVERAGE(D6:D17)</f>
        <v>43.766500000000001</v>
      </c>
      <c r="E19" s="30">
        <f t="shared" si="0"/>
        <v>12.157402777777778</v>
      </c>
      <c r="F19" s="30">
        <f t="shared" si="0"/>
        <v>39.584166666666661</v>
      </c>
      <c r="G19" s="30">
        <f t="shared" si="0"/>
        <v>10.995583333333334</v>
      </c>
      <c r="H19" s="31">
        <f t="shared" si="0"/>
        <v>0.82235000000000014</v>
      </c>
      <c r="I19" s="31">
        <f t="shared" si="0"/>
        <v>0.6360446850748962</v>
      </c>
      <c r="J19" s="10">
        <f t="shared" si="0"/>
        <v>15.244036348128532</v>
      </c>
      <c r="K19" s="10">
        <f t="shared" si="0"/>
        <v>13.78723682619758</v>
      </c>
    </row>
    <row r="20" spans="1:11">
      <c r="A20" s="1"/>
      <c r="B20" s="1"/>
      <c r="C20" s="24"/>
      <c r="D20" s="3"/>
      <c r="E20" s="3"/>
      <c r="F20" s="3"/>
      <c r="G20" s="3"/>
      <c r="H20" s="3"/>
      <c r="I20" s="11"/>
      <c r="J20" s="3"/>
      <c r="K20" s="3"/>
    </row>
    <row r="25" spans="1:11" ht="15">
      <c r="C25" s="34"/>
    </row>
    <row r="26" spans="1:11" ht="15">
      <c r="C26" s="35"/>
    </row>
  </sheetData>
  <mergeCells count="3">
    <mergeCell ref="D2:F2"/>
    <mergeCell ref="D4:E4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/>
  <dimension ref="B2:N22"/>
  <sheetViews>
    <sheetView workbookViewId="0">
      <selection sqref="A1:K20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11" width="9" style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42736</v>
      </c>
      <c r="D6" s="27">
        <v>43.738</v>
      </c>
      <c r="E6" s="27">
        <v>12.148999999999999</v>
      </c>
      <c r="F6" s="27">
        <v>39.558</v>
      </c>
      <c r="G6" s="27">
        <v>10.988</v>
      </c>
      <c r="H6" s="28">
        <v>0.82369999999999999</v>
      </c>
      <c r="I6" s="29">
        <f t="shared" ref="I6:I12" si="0">H6/1.2929</f>
        <v>0.63709490293139459</v>
      </c>
      <c r="J6" s="5">
        <f t="shared" ref="J6:J12" si="1">IF(I6,E6/SQRT(I6),0)</f>
        <v>15.220834605429236</v>
      </c>
      <c r="K6" s="5">
        <f t="shared" ref="K6:K12" si="2">G6/SQRT(I6)</f>
        <v>13.766279582225406</v>
      </c>
    </row>
    <row r="7" spans="2:11">
      <c r="C7" s="22">
        <v>42768</v>
      </c>
      <c r="D7" s="27">
        <v>43.822000000000003</v>
      </c>
      <c r="E7" s="27">
        <v>12.173</v>
      </c>
      <c r="F7" s="27">
        <v>39.637999999999998</v>
      </c>
      <c r="G7" s="27">
        <v>11.01</v>
      </c>
      <c r="H7" s="28">
        <v>0.82640000000000002</v>
      </c>
      <c r="I7" s="29">
        <f t="shared" si="0"/>
        <v>0.6391832314950886</v>
      </c>
      <c r="J7" s="5">
        <f t="shared" si="1"/>
        <v>15.225968798470877</v>
      </c>
      <c r="K7" s="5">
        <f t="shared" si="2"/>
        <v>13.771290271187411</v>
      </c>
    </row>
    <row r="8" spans="2:11">
      <c r="C8" s="22">
        <v>42800</v>
      </c>
      <c r="D8" s="27">
        <v>43.805999999999997</v>
      </c>
      <c r="E8" s="27">
        <v>12.167999999999999</v>
      </c>
      <c r="F8" s="27">
        <v>39.622</v>
      </c>
      <c r="G8" s="27">
        <v>11.006</v>
      </c>
      <c r="H8" s="28">
        <v>0.82630000000000003</v>
      </c>
      <c r="I8" s="29">
        <f t="shared" si="0"/>
        <v>0.63910588599272955</v>
      </c>
      <c r="J8" s="5">
        <f t="shared" si="1"/>
        <v>15.220635734414914</v>
      </c>
      <c r="K8" s="5">
        <f t="shared" si="2"/>
        <v>13.767120060237554</v>
      </c>
    </row>
    <row r="9" spans="2:11">
      <c r="C9" s="22">
        <v>42832</v>
      </c>
      <c r="D9" s="27">
        <v>43.823</v>
      </c>
      <c r="E9" s="27">
        <v>12.173</v>
      </c>
      <c r="F9" s="27">
        <v>39.637999999999998</v>
      </c>
      <c r="G9" s="27">
        <v>11.01</v>
      </c>
      <c r="H9" s="28">
        <v>0.82669999999999999</v>
      </c>
      <c r="I9" s="29">
        <f t="shared" si="0"/>
        <v>0.63941526800216575</v>
      </c>
      <c r="J9" s="5">
        <f t="shared" si="1"/>
        <v>15.223205882591763</v>
      </c>
      <c r="K9" s="5">
        <f t="shared" si="2"/>
        <v>13.768791322380293</v>
      </c>
    </row>
    <row r="10" spans="2:11">
      <c r="C10" s="22">
        <v>42864</v>
      </c>
      <c r="D10" s="27">
        <v>43.890999999999998</v>
      </c>
      <c r="E10" s="27">
        <v>12.192</v>
      </c>
      <c r="F10" s="27">
        <v>39.703000000000003</v>
      </c>
      <c r="G10" s="27">
        <v>11.029</v>
      </c>
      <c r="H10" s="28">
        <v>0.82769999999999999</v>
      </c>
      <c r="I10" s="29">
        <f t="shared" si="0"/>
        <v>0.64018872302575602</v>
      </c>
      <c r="J10" s="5">
        <f t="shared" si="1"/>
        <v>15.237753513294926</v>
      </c>
      <c r="K10" s="5">
        <f t="shared" si="2"/>
        <v>13.784217806605129</v>
      </c>
    </row>
    <row r="11" spans="2:11">
      <c r="C11" s="22">
        <v>42896</v>
      </c>
      <c r="D11" s="27">
        <v>43.731999999999999</v>
      </c>
      <c r="E11" s="27">
        <v>12.148</v>
      </c>
      <c r="F11" s="27">
        <v>39.549999999999997</v>
      </c>
      <c r="G11" s="27">
        <v>10.986000000000001</v>
      </c>
      <c r="H11" s="28">
        <v>0.82050000000000001</v>
      </c>
      <c r="I11" s="29">
        <f t="shared" si="0"/>
        <v>0.63461984685590533</v>
      </c>
      <c r="J11" s="5">
        <f t="shared" si="1"/>
        <v>15.249231526040774</v>
      </c>
      <c r="K11" s="5">
        <f t="shared" si="2"/>
        <v>13.790587548986167</v>
      </c>
    </row>
    <row r="12" spans="2:11">
      <c r="C12" s="22">
        <v>42928</v>
      </c>
      <c r="D12" s="27">
        <v>43.738</v>
      </c>
      <c r="E12" s="27">
        <v>12.148999999999999</v>
      </c>
      <c r="F12" s="27">
        <v>39.557000000000002</v>
      </c>
      <c r="G12" s="27">
        <v>10.988</v>
      </c>
      <c r="H12" s="28">
        <v>0.82240000000000002</v>
      </c>
      <c r="I12" s="29">
        <f t="shared" si="0"/>
        <v>0.63608941140072706</v>
      </c>
      <c r="J12" s="5">
        <f t="shared" si="1"/>
        <v>15.232859940792553</v>
      </c>
      <c r="K12" s="5">
        <f t="shared" si="2"/>
        <v>13.777155735404442</v>
      </c>
    </row>
    <row r="13" spans="2:11">
      <c r="C13" s="22">
        <v>42960</v>
      </c>
      <c r="D13" s="27">
        <v>43.765999999999998</v>
      </c>
      <c r="E13" s="27">
        <v>12.157</v>
      </c>
      <c r="F13" s="27">
        <v>39.585000000000001</v>
      </c>
      <c r="G13" s="27">
        <v>10.996</v>
      </c>
      <c r="H13" s="28">
        <v>0.82489999999999997</v>
      </c>
      <c r="I13" s="29">
        <f>H13/1.2929</f>
        <v>0.63802304895970297</v>
      </c>
      <c r="J13" s="5">
        <f>IF(I13,E13/SQRT(I13),0)</f>
        <v>15.219775017142435</v>
      </c>
      <c r="K13" s="5">
        <f>G13/SQRT(I13)</f>
        <v>13.76627836542718</v>
      </c>
    </row>
    <row r="14" spans="2:11">
      <c r="C14" s="22">
        <v>42992</v>
      </c>
      <c r="D14" s="27">
        <v>43.942</v>
      </c>
      <c r="E14" s="27">
        <v>12.206</v>
      </c>
      <c r="F14" s="27">
        <v>39.749000000000002</v>
      </c>
      <c r="G14" s="27">
        <v>11.041</v>
      </c>
      <c r="H14" s="28">
        <v>0.82979999999999998</v>
      </c>
      <c r="I14" s="29">
        <f>H14/1.2929</f>
        <v>0.64181297857529584</v>
      </c>
      <c r="J14" s="5">
        <f>IF(I14,E14/SQRT(I14),0)</f>
        <v>15.235935242365944</v>
      </c>
      <c r="K14" s="5">
        <f>G14/SQRT(I14)</f>
        <v>13.781743487707882</v>
      </c>
    </row>
    <row r="15" spans="2:11">
      <c r="C15" s="22">
        <v>43024</v>
      </c>
      <c r="D15" s="27">
        <v>43.866</v>
      </c>
      <c r="E15" s="27">
        <v>12.185</v>
      </c>
      <c r="F15" s="27">
        <v>39.677999999999997</v>
      </c>
      <c r="G15" s="27">
        <v>11.022</v>
      </c>
      <c r="H15" s="28">
        <v>0.82750000000000001</v>
      </c>
      <c r="I15" s="29">
        <f>H15/1.2929</f>
        <v>0.64003403202103804</v>
      </c>
      <c r="J15" s="5">
        <f>IF(I15,E15/SQRT(I15),0)</f>
        <v>15.230845055039934</v>
      </c>
      <c r="K15" s="5">
        <f>G15/SQRT(I15)</f>
        <v>13.777133705100546</v>
      </c>
    </row>
    <row r="16" spans="2:11">
      <c r="C16" s="22">
        <v>43056</v>
      </c>
      <c r="D16" s="27">
        <v>43.829000000000001</v>
      </c>
      <c r="E16" s="27">
        <v>12.175000000000001</v>
      </c>
      <c r="F16" s="27">
        <v>39.643000000000001</v>
      </c>
      <c r="G16" s="27">
        <v>11.012</v>
      </c>
      <c r="H16" s="28">
        <v>0.82630000000000003</v>
      </c>
      <c r="I16" s="29">
        <f>H16/1.2929</f>
        <v>0.63910588599272955</v>
      </c>
      <c r="J16" s="5">
        <f>IF(I16,E16/SQRT(I16),0)</f>
        <v>15.229391852934057</v>
      </c>
      <c r="K16" s="5">
        <f>G16/SQRT(I16)</f>
        <v>13.774625304682532</v>
      </c>
    </row>
    <row r="17" spans="3:14">
      <c r="C17" s="22">
        <v>43088</v>
      </c>
      <c r="D17" s="27">
        <v>43.831000000000003</v>
      </c>
      <c r="E17" s="27">
        <v>12.175000000000001</v>
      </c>
      <c r="F17" s="27">
        <v>39.645000000000003</v>
      </c>
      <c r="G17" s="27">
        <v>11.013</v>
      </c>
      <c r="H17" s="28">
        <v>0.82579999999999998</v>
      </c>
      <c r="I17" s="29">
        <f>H17/1.2929</f>
        <v>0.6387191584809343</v>
      </c>
      <c r="J17" s="5">
        <f>IF(I17,E17/SQRT(I17),0)</f>
        <v>15.234001651705652</v>
      </c>
      <c r="K17" s="5">
        <f>G17/SQRT(I17)</f>
        <v>13.78004601151822</v>
      </c>
    </row>
    <row r="18" spans="3:14">
      <c r="C18" s="12"/>
      <c r="D18" s="8"/>
      <c r="E18" s="8"/>
      <c r="F18" s="8"/>
      <c r="G18" s="8"/>
      <c r="H18" s="8"/>
      <c r="I18" s="9"/>
      <c r="J18" s="8"/>
      <c r="K18" s="8"/>
    </row>
    <row r="19" spans="3:14">
      <c r="C19" s="23" t="s">
        <v>6</v>
      </c>
      <c r="D19" s="30">
        <f t="shared" ref="D19:K19" si="3">AVERAGE(D6:D17)</f>
        <v>43.815333333333335</v>
      </c>
      <c r="E19" s="30">
        <f t="shared" si="3"/>
        <v>12.170833333333334</v>
      </c>
      <c r="F19" s="30">
        <f t="shared" si="3"/>
        <v>39.630500000000005</v>
      </c>
      <c r="G19" s="30">
        <f t="shared" si="3"/>
        <v>11.008416666666667</v>
      </c>
      <c r="H19" s="31">
        <f t="shared" si="3"/>
        <v>0.82566666666666644</v>
      </c>
      <c r="I19" s="31">
        <f t="shared" si="3"/>
        <v>0.63861603114445564</v>
      </c>
      <c r="J19" s="10">
        <f t="shared" si="3"/>
        <v>15.230036568351922</v>
      </c>
      <c r="K19" s="10">
        <f t="shared" si="3"/>
        <v>13.775439100121899</v>
      </c>
    </row>
    <row r="20" spans="3:14">
      <c r="C20" s="24"/>
      <c r="D20" s="3"/>
      <c r="E20" s="3"/>
      <c r="F20" s="3"/>
      <c r="G20" s="3"/>
      <c r="H20" s="3"/>
      <c r="I20" s="11"/>
      <c r="J20" s="3"/>
      <c r="K20" s="3"/>
    </row>
    <row r="21" spans="3:14" ht="15">
      <c r="M21" s="33"/>
      <c r="N21" s="32"/>
    </row>
    <row r="22" spans="3:14" ht="15">
      <c r="M22" s="32"/>
      <c r="N22" s="32"/>
    </row>
  </sheetData>
  <mergeCells count="3">
    <mergeCell ref="D2:F2"/>
    <mergeCell ref="D4:E4"/>
    <mergeCell ref="F4:G4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/>
  <dimension ref="B2:K20"/>
  <sheetViews>
    <sheetView topLeftCell="C1" workbookViewId="0">
      <selection activeCell="E38" sqref="E38"/>
    </sheetView>
  </sheetViews>
  <sheetFormatPr defaultColWidth="6.85546875" defaultRowHeight="10.5"/>
  <cols>
    <col min="1" max="1" width="4.7109375" style="1" customWidth="1"/>
    <col min="2" max="2" width="6.140625" style="1" bestFit="1" customWidth="1"/>
    <col min="3" max="3" width="5.7109375" style="1" customWidth="1"/>
    <col min="4" max="11" width="9" style="1" customWidth="1"/>
    <col min="12" max="12" width="5" style="1" customWidth="1"/>
    <col min="13" max="16384" width="6.85546875" style="1"/>
  </cols>
  <sheetData>
    <row r="2" spans="2:11">
      <c r="D2" s="37" t="s">
        <v>11</v>
      </c>
      <c r="E2" s="37"/>
      <c r="F2" s="37"/>
    </row>
    <row r="4" spans="2:11" ht="12.75">
      <c r="B4" s="2" t="s">
        <v>9</v>
      </c>
      <c r="C4" s="20"/>
      <c r="D4" s="38" t="s">
        <v>12</v>
      </c>
      <c r="E4" s="39"/>
      <c r="F4" s="38" t="s">
        <v>13</v>
      </c>
      <c r="G4" s="40"/>
      <c r="H4" s="13" t="s">
        <v>0</v>
      </c>
      <c r="I4" s="14" t="s">
        <v>1</v>
      </c>
      <c r="J4" s="15" t="s">
        <v>8</v>
      </c>
      <c r="K4" s="15" t="s">
        <v>7</v>
      </c>
    </row>
    <row r="5" spans="2:11">
      <c r="B5" s="3" t="s">
        <v>10</v>
      </c>
      <c r="C5" s="21"/>
      <c r="D5" s="16" t="s">
        <v>2</v>
      </c>
      <c r="E5" s="16" t="s">
        <v>3</v>
      </c>
      <c r="F5" s="16" t="s">
        <v>2</v>
      </c>
      <c r="G5" s="16" t="s">
        <v>3</v>
      </c>
      <c r="H5" s="19" t="s">
        <v>4</v>
      </c>
      <c r="I5" s="18" t="s">
        <v>5</v>
      </c>
      <c r="J5" s="19" t="s">
        <v>3</v>
      </c>
      <c r="K5" s="19" t="s">
        <v>3</v>
      </c>
    </row>
    <row r="6" spans="2:11">
      <c r="C6" s="22">
        <v>42370</v>
      </c>
      <c r="D6" s="27">
        <v>43.670999999999999</v>
      </c>
      <c r="E6" s="27">
        <v>12.131</v>
      </c>
      <c r="F6" s="27">
        <v>39.496000000000002</v>
      </c>
      <c r="G6" s="27">
        <v>10.971</v>
      </c>
      <c r="H6" s="28">
        <v>0.82250000000000001</v>
      </c>
      <c r="I6" s="29">
        <f t="shared" ref="I6:I15" si="0">H6/1.2929</f>
        <v>0.63616675690308611</v>
      </c>
      <c r="J6" s="5">
        <f t="shared" ref="J6:J15" si="1">IF(I6,E6/SQRT(I6),0)</f>
        <v>15.209366217494809</v>
      </c>
      <c r="K6" s="5">
        <f t="shared" ref="K6:K15" si="2">G6/SQRT(I6)</f>
        <v>13.75500426775497</v>
      </c>
    </row>
    <row r="7" spans="2:11">
      <c r="C7" s="22">
        <v>42402</v>
      </c>
      <c r="D7" s="27">
        <v>43.563000000000002</v>
      </c>
      <c r="E7" s="27">
        <v>12.101000000000001</v>
      </c>
      <c r="F7" s="27">
        <v>39.389000000000003</v>
      </c>
      <c r="G7" s="27">
        <v>10.941000000000001</v>
      </c>
      <c r="H7" s="28">
        <v>0.8196</v>
      </c>
      <c r="I7" s="29">
        <f t="shared" si="0"/>
        <v>0.633923737334674</v>
      </c>
      <c r="J7" s="5">
        <f t="shared" si="1"/>
        <v>15.198570901041725</v>
      </c>
      <c r="K7" s="5">
        <f t="shared" si="2"/>
        <v>13.741638230584043</v>
      </c>
    </row>
    <row r="8" spans="2:11">
      <c r="C8" s="22">
        <v>42435</v>
      </c>
      <c r="D8" s="27">
        <v>43.808</v>
      </c>
      <c r="E8" s="27">
        <v>12.169</v>
      </c>
      <c r="F8" s="27">
        <v>39.625</v>
      </c>
      <c r="G8" s="27">
        <v>11.007</v>
      </c>
      <c r="H8" s="28">
        <v>0.82809999999999995</v>
      </c>
      <c r="I8" s="29">
        <f t="shared" si="0"/>
        <v>0.64049810503519222</v>
      </c>
      <c r="J8" s="5">
        <f t="shared" si="1"/>
        <v>15.20533407783031</v>
      </c>
      <c r="K8" s="5">
        <f t="shared" si="2"/>
        <v>13.753398980580014</v>
      </c>
    </row>
    <row r="9" spans="2:11">
      <c r="C9" s="22">
        <v>42467</v>
      </c>
      <c r="D9" s="27">
        <v>43.868000000000002</v>
      </c>
      <c r="E9" s="27">
        <v>12.186</v>
      </c>
      <c r="F9" s="27">
        <v>39.68</v>
      </c>
      <c r="G9" s="27">
        <v>11.022</v>
      </c>
      <c r="H9" s="28">
        <v>0.82630000000000003</v>
      </c>
      <c r="I9" s="29">
        <f t="shared" si="0"/>
        <v>0.63910588599272955</v>
      </c>
      <c r="J9" s="5">
        <f t="shared" si="1"/>
        <v>15.243151467749849</v>
      </c>
      <c r="K9" s="5">
        <f t="shared" si="2"/>
        <v>13.787134045424162</v>
      </c>
    </row>
    <row r="10" spans="2:11">
      <c r="C10" s="22">
        <v>42499</v>
      </c>
      <c r="D10" s="27">
        <v>43.783999999999999</v>
      </c>
      <c r="E10" s="27">
        <v>12.162000000000001</v>
      </c>
      <c r="F10" s="27">
        <v>39.601999999999997</v>
      </c>
      <c r="G10" s="27">
        <v>11</v>
      </c>
      <c r="H10" s="28">
        <v>0.82740000000000002</v>
      </c>
      <c r="I10" s="29">
        <f t="shared" si="0"/>
        <v>0.63995668651867899</v>
      </c>
      <c r="J10" s="5">
        <f t="shared" si="1"/>
        <v>15.203014458300345</v>
      </c>
      <c r="K10" s="5">
        <f t="shared" si="2"/>
        <v>13.750465305155714</v>
      </c>
    </row>
    <row r="11" spans="2:11">
      <c r="C11" s="22">
        <v>42531</v>
      </c>
      <c r="D11" s="27">
        <v>43.912999999999997</v>
      </c>
      <c r="E11" s="27">
        <v>12.198</v>
      </c>
      <c r="F11" s="27">
        <v>39.723999999999997</v>
      </c>
      <c r="G11" s="27">
        <v>11.034000000000001</v>
      </c>
      <c r="H11" s="28">
        <v>0.83050000000000002</v>
      </c>
      <c r="I11" s="29">
        <f t="shared" si="0"/>
        <v>0.64235439709180919</v>
      </c>
      <c r="J11" s="5">
        <f t="shared" si="1"/>
        <v>15.219531307991016</v>
      </c>
      <c r="K11" s="5">
        <f t="shared" si="2"/>
        <v>13.76720023383939</v>
      </c>
    </row>
    <row r="12" spans="2:11">
      <c r="C12" s="22">
        <v>42563</v>
      </c>
      <c r="D12" s="27">
        <v>43.945</v>
      </c>
      <c r="E12" s="27">
        <v>12.207000000000001</v>
      </c>
      <c r="F12" s="27">
        <v>39.753</v>
      </c>
      <c r="G12" s="27">
        <v>11.042</v>
      </c>
      <c r="H12" s="28">
        <v>0.83069999999999999</v>
      </c>
      <c r="I12" s="29">
        <f t="shared" si="0"/>
        <v>0.64250908809652718</v>
      </c>
      <c r="J12" s="5">
        <f t="shared" si="1"/>
        <v>15.22892707650176</v>
      </c>
      <c r="K12" s="5">
        <f t="shared" si="2"/>
        <v>13.775523288173378</v>
      </c>
    </row>
    <row r="13" spans="2:11">
      <c r="C13" s="22">
        <v>42595</v>
      </c>
      <c r="D13" s="27">
        <v>43.887</v>
      </c>
      <c r="E13" s="27">
        <v>12.191000000000001</v>
      </c>
      <c r="F13" s="27">
        <v>39.697000000000003</v>
      </c>
      <c r="G13" s="27">
        <v>11.026999999999999</v>
      </c>
      <c r="H13" s="28">
        <v>0.82640000000000002</v>
      </c>
      <c r="I13" s="29">
        <f t="shared" si="0"/>
        <v>0.6391832314950886</v>
      </c>
      <c r="J13" s="5">
        <f t="shared" si="1"/>
        <v>15.248483169486443</v>
      </c>
      <c r="K13" s="5">
        <f t="shared" si="2"/>
        <v>13.792553843813222</v>
      </c>
    </row>
    <row r="14" spans="2:11">
      <c r="C14" s="22">
        <v>42627</v>
      </c>
      <c r="D14" s="27">
        <v>43.875</v>
      </c>
      <c r="E14" s="27">
        <v>12.188000000000001</v>
      </c>
      <c r="F14" s="27">
        <v>39.686999999999998</v>
      </c>
      <c r="G14" s="27">
        <v>11.023999999999999</v>
      </c>
      <c r="H14" s="28">
        <v>0.82869999999999999</v>
      </c>
      <c r="I14" s="29">
        <f t="shared" si="0"/>
        <v>0.64096217804934641</v>
      </c>
      <c r="J14" s="5">
        <f t="shared" si="1"/>
        <v>15.223560722877624</v>
      </c>
      <c r="K14" s="5">
        <f t="shared" si="2"/>
        <v>13.769653217016977</v>
      </c>
    </row>
    <row r="15" spans="2:11">
      <c r="C15" s="22">
        <v>42659</v>
      </c>
      <c r="D15" s="27">
        <v>43.826999999999998</v>
      </c>
      <c r="E15" s="27">
        <v>12.173999999999999</v>
      </c>
      <c r="F15" s="27">
        <v>39.642000000000003</v>
      </c>
      <c r="G15" s="27">
        <v>11.012</v>
      </c>
      <c r="H15" s="28">
        <v>0.82769999999999999</v>
      </c>
      <c r="I15" s="29">
        <f t="shared" si="0"/>
        <v>0.64018872302575602</v>
      </c>
      <c r="J15" s="5">
        <f t="shared" si="1"/>
        <v>15.215256829958369</v>
      </c>
      <c r="K15" s="5">
        <f t="shared" si="2"/>
        <v>13.762970939009493</v>
      </c>
    </row>
    <row r="16" spans="2:11">
      <c r="C16" s="22">
        <v>42691</v>
      </c>
      <c r="D16" s="27">
        <v>43.822000000000003</v>
      </c>
      <c r="E16" s="27">
        <v>12.173</v>
      </c>
      <c r="F16" s="27">
        <v>39.643999999999998</v>
      </c>
      <c r="G16" s="27">
        <v>11.012</v>
      </c>
      <c r="H16" s="28">
        <v>0.8276</v>
      </c>
      <c r="I16" s="29">
        <f>H16/1.2929</f>
        <v>0.64011137752339708</v>
      </c>
      <c r="J16" s="5">
        <f>IF(I16,E16/SQRT(I16),0)</f>
        <v>15.214926150724205</v>
      </c>
      <c r="K16" s="5">
        <f>G16/SQRT(I16)</f>
        <v>13.763802412862479</v>
      </c>
    </row>
    <row r="17" spans="3:11">
      <c r="C17" s="22">
        <v>42723</v>
      </c>
      <c r="D17" s="27">
        <v>43.820999999999998</v>
      </c>
      <c r="E17" s="27">
        <v>12.173</v>
      </c>
      <c r="F17" s="27">
        <v>39.634999999999998</v>
      </c>
      <c r="G17" s="27">
        <v>11.01</v>
      </c>
      <c r="H17" s="28">
        <v>0.82410000000000005</v>
      </c>
      <c r="I17" s="29">
        <f>H17/1.2929</f>
        <v>0.63740428494083079</v>
      </c>
      <c r="J17" s="5">
        <f>IF(I17,E17/SQRT(I17),0)</f>
        <v>15.247201250800261</v>
      </c>
      <c r="K17" s="5">
        <f>G17/SQRT(I17)</f>
        <v>13.790494189707621</v>
      </c>
    </row>
    <row r="18" spans="3:11">
      <c r="C18" s="12"/>
      <c r="D18" s="8"/>
      <c r="E18" s="8"/>
      <c r="F18" s="8"/>
      <c r="G18" s="8"/>
      <c r="H18" s="8"/>
      <c r="I18" s="9"/>
      <c r="J18" s="8"/>
      <c r="K18" s="8"/>
    </row>
    <row r="19" spans="3:11">
      <c r="C19" s="23" t="s">
        <v>6</v>
      </c>
      <c r="D19" s="30">
        <f t="shared" ref="D19:K19" si="3">AVERAGE(D6:D17)</f>
        <v>43.815333333333335</v>
      </c>
      <c r="E19" s="30">
        <f t="shared" si="3"/>
        <v>12.171083333333334</v>
      </c>
      <c r="F19" s="30">
        <f t="shared" si="3"/>
        <v>39.631166666666665</v>
      </c>
      <c r="G19" s="30">
        <f t="shared" si="3"/>
        <v>11.0085</v>
      </c>
      <c r="H19" s="31">
        <f t="shared" si="3"/>
        <v>0.82663333333333322</v>
      </c>
      <c r="I19" s="31">
        <f t="shared" si="3"/>
        <v>0.63936370433392642</v>
      </c>
      <c r="J19" s="10">
        <f t="shared" si="3"/>
        <v>15.221443635896394</v>
      </c>
      <c r="K19" s="10">
        <f t="shared" si="3"/>
        <v>13.767486579493458</v>
      </c>
    </row>
    <row r="20" spans="3:11">
      <c r="C20" s="24"/>
      <c r="D20" s="3"/>
      <c r="E20" s="3"/>
      <c r="F20" s="3"/>
      <c r="G20" s="3"/>
      <c r="H20" s="3"/>
      <c r="I20" s="11"/>
      <c r="J20" s="3"/>
      <c r="K20" s="3"/>
    </row>
  </sheetData>
  <mergeCells count="3">
    <mergeCell ref="D2:F2"/>
    <mergeCell ref="D4:E4"/>
    <mergeCell ref="F4:G4"/>
  </mergeCell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10E030EB06D4A999611A02B0F9BD5" ma:contentTypeVersion="20" ma:contentTypeDescription="Create a new document." ma:contentTypeScope="" ma:versionID="80cffb5ea36bcaff9682db4d9d283d97">
  <xsd:schema xmlns:xsd="http://www.w3.org/2001/XMLSchema" xmlns:xs="http://www.w3.org/2001/XMLSchema" xmlns:p="http://schemas.microsoft.com/office/2006/metadata/properties" xmlns:ns2="968beddd-69c3-4fab-9079-b5200773740f" xmlns:ns3="fa44047e-bc73-4814-acbf-3aca4f7b049a" targetNamespace="http://schemas.microsoft.com/office/2006/metadata/properties" ma:root="true" ma:fieldsID="883552889f389b437f28d6277480706c" ns2:_="" ns3:_="">
    <xsd:import namespace="968beddd-69c3-4fab-9079-b5200773740f"/>
    <xsd:import namespace="fa44047e-bc73-4814-acbf-3aca4f7b04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beddd-69c3-4fab-9079-b520077374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667bf46-4306-46dc-bdb8-e47987cbdaa6}" ma:internalName="TaxCatchAll" ma:showField="CatchAllData" ma:web="968beddd-69c3-4fab-9079-b52007737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44047e-bc73-4814-acbf-3aca4f7b0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30052cb-440a-4c55-9028-1608445fcc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44047e-bc73-4814-acbf-3aca4f7b049a">
      <Terms xmlns="http://schemas.microsoft.com/office/infopath/2007/PartnerControls"/>
    </lcf76f155ced4ddcb4097134ff3c332f>
    <TaxCatchAll xmlns="968beddd-69c3-4fab-9079-b5200773740f" xsi:nil="true"/>
  </documentManagement>
</p:properties>
</file>

<file path=customXml/itemProps1.xml><?xml version="1.0" encoding="utf-8"?>
<ds:datastoreItem xmlns:ds="http://schemas.openxmlformats.org/officeDocument/2006/customXml" ds:itemID="{146D5525-4E8D-4941-B478-F89F45E8F4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5EE37B-8F3D-4220-89D5-20A7673F5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beddd-69c3-4fab-9079-b5200773740f"/>
    <ds:schemaRef ds:uri="fa44047e-bc73-4814-acbf-3aca4f7b0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6F112E-74EB-49B4-8478-A5880BB8E539}">
  <ds:schemaRefs>
    <ds:schemaRef ds:uri="http://schemas.microsoft.com/office/2006/metadata/properties"/>
    <ds:schemaRef ds:uri="http://schemas.microsoft.com/office/infopath/2007/PartnerControls"/>
    <ds:schemaRef ds:uri="fa44047e-bc73-4814-acbf-3aca4f7b049a"/>
    <ds:schemaRef ds:uri="968beddd-69c3-4fab-9079-b5200773740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19</vt:i4>
      </vt:variant>
      <vt:variant>
        <vt:lpstr>Namngivna områden</vt:lpstr>
      </vt:variant>
      <vt:variant>
        <vt:i4>1</vt:i4>
      </vt:variant>
    </vt:vector>
  </HeadingPairs>
  <TitlesOfParts>
    <vt:vector size="20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Åkerman</dc:creator>
  <cp:lastModifiedBy>Andreas Petersson</cp:lastModifiedBy>
  <cp:lastPrinted>2006-05-05T07:45:13Z</cp:lastPrinted>
  <dcterms:created xsi:type="dcterms:W3CDTF">1998-04-15T10:08:41Z</dcterms:created>
  <dcterms:modified xsi:type="dcterms:W3CDTF">2024-05-07T07:01:52Z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0x0101003F710E030EB06D4A999611A02B0F9BD5</vt:lpwstr>
  </property>
  <property fmtid="{D5CDD505-2E9C-101B-9397-08002B2CF9AE}" pid="3" name="MediaServiceImageTags">
    <vt:lpwstr/>
  </property>
</Properties>
</file>